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1"/>
  </bookViews>
  <sheets>
    <sheet name="Plan radnih mjesta" sheetId="1" r:id="rId1"/>
    <sheet name="Plan rashoda" sheetId="2" r:id="rId2"/>
  </sheets>
  <definedNames>
    <definedName name="_xlnm.Print_Area" localSheetId="1">'Plan rashoda'!$A$1:$G$139</definedName>
  </definedNames>
  <calcPr fullCalcOnLoad="1"/>
</workbook>
</file>

<file path=xl/sharedStrings.xml><?xml version="1.0" encoding="utf-8"?>
<sst xmlns="http://schemas.openxmlformats.org/spreadsheetml/2006/main" count="285" uniqueCount="213">
  <si>
    <t>RAZDJEL:</t>
  </si>
  <si>
    <t>GLAVA:</t>
  </si>
  <si>
    <t>Telefon:</t>
  </si>
  <si>
    <t xml:space="preserve">PRIJEDLOG PLANA RADNIH MJESTA I IZRAČUN SREDSTAVA ZA PLAĆE ZAPOSLENIH KOJIMA SE SREDSTVA </t>
  </si>
  <si>
    <t>Razdjel /
glava</t>
  </si>
  <si>
    <t>Naziv radnog mjesta</t>
  </si>
  <si>
    <t>Koeficijent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</si>
  <si>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</si>
  <si>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</si>
  <si>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</si>
  <si>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</si>
  <si>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</si>
  <si>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</si>
  <si>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</si>
  <si>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</si>
  <si>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</si>
  <si>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</si>
  <si>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</si>
  <si>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</si>
  <si>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POLOŽAJI I RADNA MJESTA I. VRSTE</t>
  </si>
  <si>
    <t>POLOŽAJI I RADNA MJESTA II. VRSTE</t>
  </si>
  <si>
    <t>POLOŽAJI I RADNA MJESTA III. VRSTE</t>
  </si>
  <si>
    <t>IV. VRSTA ZVANJA</t>
  </si>
  <si>
    <t>Naziv i datum donošenja pravilnika o unutarnjem redu:</t>
  </si>
  <si>
    <t>Napomena:</t>
  </si>
  <si>
    <t>Izmjene broja planiranih popunjenih radnih mjesta (stupci 5, 6 i 7) u odnosu na broj popunjenih radnih mjesta iz stupca 4 treba posebno obrazložiti.</t>
  </si>
  <si>
    <t xml:space="preserve">1. </t>
  </si>
  <si>
    <t>Ukupni koeficijent (stupac 12)</t>
  </si>
  <si>
    <t>x</t>
  </si>
  <si>
    <t>x 12       =</t>
  </si>
  <si>
    <t>a) Sredstva za plaće za redovan rad (račun 3111)</t>
  </si>
  <si>
    <t>b) Sredstva za ostale plaće* (račun 3112+račun 3113+račun 3114)</t>
  </si>
  <si>
    <t>c) Doprinosi na plaće (račun 313)</t>
  </si>
  <si>
    <t>d) Ukupna sredstva za plaće** (račun 311+ račun 313)</t>
  </si>
  <si>
    <t>2.</t>
  </si>
  <si>
    <t>Procijenjeni osnovni koeficijent
sa dodacima i radnim stažom
x    (stupac 6)</t>
  </si>
  <si>
    <t>3.</t>
  </si>
  <si>
    <t>Procijenjeni osnovni koeficijent
sa dodacima i radnim stažom
x    (stupac 7)</t>
  </si>
  <si>
    <t>NAZIV:</t>
  </si>
  <si>
    <t>Broj sistematiziranih radnih mjesta</t>
  </si>
  <si>
    <t xml:space="preserve"> Procjena 2006.</t>
  </si>
  <si>
    <t>80  MINISTARSTVO ZNANOSTI, OBRAZOVANJA I ŠPORTA</t>
  </si>
  <si>
    <t xml:space="preserve">SVEUKUPNO </t>
  </si>
  <si>
    <t>2009.</t>
  </si>
  <si>
    <t>2010.</t>
  </si>
  <si>
    <t>Datum,</t>
  </si>
  <si>
    <t>OSOBA ZA KONTAKT</t>
  </si>
  <si>
    <t xml:space="preserve">IME </t>
  </si>
  <si>
    <t xml:space="preserve">PREZIME </t>
  </si>
  <si>
    <t>e-mail:</t>
  </si>
  <si>
    <t>OSIGURAVAJU U PRORAČUNU ZA RAZDOBLJE 2008. - 2010.</t>
  </si>
  <si>
    <t>Broj popunjenih radnih mjesta za koja su osigurana sredstva za plaće i naknade u državnom proračunu za 2007. ( stanje na "print listi")</t>
  </si>
  <si>
    <t xml:space="preserve">Broj planiranih popunjenih radnih </t>
  </si>
  <si>
    <t>Broj</t>
  </si>
  <si>
    <t>zaposlenih</t>
  </si>
  <si>
    <t>osnovni</t>
  </si>
  <si>
    <t xml:space="preserve">osnovni sa </t>
  </si>
  <si>
    <t xml:space="preserve">Ukupni </t>
  </si>
  <si>
    <t>na dan</t>
  </si>
  <si>
    <t>koeficijent</t>
  </si>
  <si>
    <t>dodacima</t>
  </si>
  <si>
    <t>bez radnog staža</t>
  </si>
  <si>
    <t>i radnim stažom</t>
  </si>
  <si>
    <t>VJEŽBENICI</t>
  </si>
  <si>
    <t xml:space="preserve">I   UKUPNA SREDSTVA ZA PLAĆE ZAPOSLENIH U RAZDOBLJU 2008. - 2010. </t>
  </si>
  <si>
    <t>*</t>
  </si>
  <si>
    <t>Prikazuju proračunski korisnici koji planiraju i sredstva za plaće u naravi, za prekovremeni rad i posebne uvjete rada.</t>
  </si>
  <si>
    <t xml:space="preserve"> **</t>
  </si>
  <si>
    <t>Iznos pod d) treba odgovarati iznosu  (zbroj podskupine 311 i 313 računskog plana)  koji je izkazan u zahtjevu za osiguranje sredstava proračunskom korisniku za navedene godine</t>
  </si>
  <si>
    <t>POTPIS
 OVLAŠTENE OSOBE</t>
  </si>
  <si>
    <t xml:space="preserve">     M.P.</t>
  </si>
  <si>
    <t>Ukupno za školu</t>
  </si>
  <si>
    <t>UČITELJ</t>
  </si>
  <si>
    <t>UČITELJ STRUČNI SURADNIK</t>
  </si>
  <si>
    <t>UČITELJ MENTOR</t>
  </si>
  <si>
    <t>UČITELJ SAVJETNIKA</t>
  </si>
  <si>
    <t>TAJNIK</t>
  </si>
  <si>
    <t>RAVNATELJ</t>
  </si>
  <si>
    <t>VODITELJ RAČUNOVODSTVA</t>
  </si>
  <si>
    <t>OSTALA RADNA MJESTA</t>
  </si>
  <si>
    <t>SPREMAČICE</t>
  </si>
  <si>
    <t>Radna mjesta sistematizirana su Godišnjim planom i programom rada škole koji se donosi za svaku školsku godinu do kraja rujna.</t>
  </si>
  <si>
    <t>U šk. godini 2008/09. povećan je broj razrednih odjela za jedan odjel. Očekuje se promaknuće četiri učitelja u zvanje mentora.</t>
  </si>
  <si>
    <t>ČEŠKA OSNOVNA ŠKOLA  JANA AMOSA KOMENSKOG, DARUVAR</t>
  </si>
  <si>
    <t>3,9,2008,</t>
  </si>
  <si>
    <t>JIRINKA</t>
  </si>
  <si>
    <t>KOLOUCH</t>
  </si>
  <si>
    <t>2009-2011 GOD.</t>
  </si>
  <si>
    <t>mjesta 2009-2011</t>
  </si>
  <si>
    <t>30.06.2008.</t>
  </si>
  <si>
    <t>Ukupni koef.2010</t>
  </si>
  <si>
    <t>Ukupni koef. 2011</t>
  </si>
  <si>
    <t>stupac 5x11</t>
  </si>
  <si>
    <t xml:space="preserve">U stupcu 8 - br. Zaposlenih 30,06,2008, </t>
  </si>
  <si>
    <t>određeni broj zaposlenika nema puno radno vrijeme.</t>
  </si>
  <si>
    <t>U školskoj godini 2008/2009 škola ima 17 razrednih odjeljenja.</t>
  </si>
  <si>
    <t>2011.</t>
  </si>
  <si>
    <t>ČEŠKA OSNOVNA ŠKOLA J.A. KOMENSKOG</t>
  </si>
  <si>
    <t>PLIN</t>
  </si>
  <si>
    <t>EL. ENERGIJA</t>
  </si>
  <si>
    <t>GORIVO I ULJE</t>
  </si>
  <si>
    <t>OGRJEV-DRVA</t>
  </si>
  <si>
    <t>PREDMET NABAVE</t>
  </si>
  <si>
    <t>UREDSKI MATERIJAL I OST.</t>
  </si>
  <si>
    <t>ČASOPISI, GLASILA I DR.</t>
  </si>
  <si>
    <t>MAT. ZA ODRŽAVANJE</t>
  </si>
  <si>
    <t>RADNA ODJEĆA I OBUĆA</t>
  </si>
  <si>
    <t>MAT. ZA HIGIJEN.POTREBE</t>
  </si>
  <si>
    <t>OSTALI MAT.ZA AKTIVE I DR.</t>
  </si>
  <si>
    <t>UREDSKI I OSTALI MATERIJAL</t>
  </si>
  <si>
    <t>MAT. I SIROVINE U ŠK. KUHINJI</t>
  </si>
  <si>
    <t>ŽIVOTINJ.PROIZVODI,MESO I MESNI PROIZVODI</t>
  </si>
  <si>
    <t>PRIPREMLJENA I KONZERVIRANA RIBA</t>
  </si>
  <si>
    <t>MLIJEČNI PROIZVODI</t>
  </si>
  <si>
    <t>RAZNI PREHRAMBENI PROIZVODI</t>
  </si>
  <si>
    <t>MAT. I DIJELOVI ZA TEK. I INV. ODRŽAV.GRAĐEV.</t>
  </si>
  <si>
    <t>MAT. I DIJ. ZA TEK. I INV. ODRŽAVANJE OPREME</t>
  </si>
  <si>
    <t>MAT. I DIJELOVI ZA ODRŽAV.TRNSPORT.SREDST.</t>
  </si>
  <si>
    <t>OSTALI MATERIJAL</t>
  </si>
  <si>
    <t>USLUGE POŠTARINE</t>
  </si>
  <si>
    <t>USLUGE INV. ODRŽAV. GRAĐEVINA</t>
  </si>
  <si>
    <t>USLUGE INV. ODRŽAVANJA OPREME</t>
  </si>
  <si>
    <t>USLUGE INV. ODRŽAVNJA PRIJEVOZ.SREDSTAVA</t>
  </si>
  <si>
    <t>USLUGE TELEF.,POŠTE I PRIJEVOZA</t>
  </si>
  <si>
    <t>OPSKRBA VODOM</t>
  </si>
  <si>
    <t>IZNOŠENJE I ODVOZ SMEĆA</t>
  </si>
  <si>
    <t>DIMNJAČARSKE USLUGE</t>
  </si>
  <si>
    <t>OSTALE KOMUNALNE USLUGE</t>
  </si>
  <si>
    <t>ZDRAVSTVENE USLUGE</t>
  </si>
  <si>
    <t>LABORATORIJSKE USLUGE</t>
  </si>
  <si>
    <t>USLUGE AGENCIJA,PRIJEVODI,PRAVN.SAVJETI I DR</t>
  </si>
  <si>
    <t>OSTALE INTELEKT. USLUGE</t>
  </si>
  <si>
    <t>OSTALE USLUGE</t>
  </si>
  <si>
    <t>GRAFIČKE I TISK. USLUGE</t>
  </si>
  <si>
    <t>USLUGE PRI REGISTRAC. PRIJEVOZN.SREDSTAVA</t>
  </si>
  <si>
    <t>OSTALE NESPOMENUTE USLUGE</t>
  </si>
  <si>
    <t>ENERGIJA</t>
  </si>
  <si>
    <t>MATERIJAL I DIJELOVI ZA TEK.ODRŽAVANJE</t>
  </si>
  <si>
    <t>SITNI INVENTAR I AUTO GUME</t>
  </si>
  <si>
    <t>USLUGE TEKUĆEG ODRŽAVANJA</t>
  </si>
  <si>
    <t>USLUGE PROMIDŽBE I INFORMIRANJA</t>
  </si>
  <si>
    <t>KOMUNALNE USLUGE</t>
  </si>
  <si>
    <t>INTELAKTUALNE I OSOBNE USLUGE</t>
  </si>
  <si>
    <t>RAČUNALNE USLUGE</t>
  </si>
  <si>
    <t>PREMIJE OSIGURANJA</t>
  </si>
  <si>
    <t>ČLANARINE</t>
  </si>
  <si>
    <t>D A R U V A R , MASARYKOVA 5</t>
  </si>
  <si>
    <t>PEKARSKI PROIZVODI</t>
  </si>
  <si>
    <t>USLUGE PRIJEVOZA</t>
  </si>
  <si>
    <t xml:space="preserve">USLUGE TELEFONA, POŠTE </t>
  </si>
  <si>
    <t>USLUGE INV. ODRŽAV. INSTALACIJA</t>
  </si>
  <si>
    <t>UKUPNO TEKUĆI IZDACI JAVNE NABAVE</t>
  </si>
  <si>
    <t>RKDP</t>
  </si>
  <si>
    <t>Račun rashoda</t>
  </si>
  <si>
    <t>RASHODI ZA DUG.IMOVINU</t>
  </si>
  <si>
    <t>VRSTA POSTUPKA NABAVE</t>
  </si>
  <si>
    <t>GODIŠNJI PLAN NABAVE USLUGA</t>
  </si>
  <si>
    <t>GODIŠNJI PLAN NABAVE ROBA</t>
  </si>
  <si>
    <t>bagatelna nabava</t>
  </si>
  <si>
    <t>GODIŠNJI PLAN RADOVA</t>
  </si>
  <si>
    <t>KLASA</t>
  </si>
  <si>
    <t>URBROJ</t>
  </si>
  <si>
    <t>u kunama</t>
  </si>
  <si>
    <t>ZDRAVSTVENE USLUGE-liječ.pregledi zaposlenika</t>
  </si>
  <si>
    <t>Članak 2</t>
  </si>
  <si>
    <t>Članak 3</t>
  </si>
  <si>
    <t>A)</t>
  </si>
  <si>
    <t>B)</t>
  </si>
  <si>
    <t>C)</t>
  </si>
  <si>
    <t>NAPOMENA</t>
  </si>
  <si>
    <t>Članak 4</t>
  </si>
  <si>
    <t>Članak 5</t>
  </si>
  <si>
    <t>Predsjednik Školskog odbora:</t>
  </si>
  <si>
    <t>____________________________</t>
  </si>
  <si>
    <t>UKUPNO NABAVA    ROBA</t>
  </si>
  <si>
    <t>UKUPNO USLUGE</t>
  </si>
  <si>
    <t>Članak 1</t>
  </si>
  <si>
    <t>Daruvar</t>
  </si>
  <si>
    <t>Sjedište:</t>
  </si>
  <si>
    <t>11.12.2015.</t>
  </si>
  <si>
    <r>
      <t xml:space="preserve">PLAN ZA 2016 </t>
    </r>
    <r>
      <rPr>
        <sz val="14"/>
        <rFont val="Times New Roman"/>
        <family val="1"/>
      </rPr>
      <t>G</t>
    </r>
    <r>
      <rPr>
        <b/>
        <sz val="14"/>
        <rFont val="Times New Roman"/>
        <family val="1"/>
      </rPr>
      <t xml:space="preserve">ODINU </t>
    </r>
    <r>
      <rPr>
        <sz val="16"/>
        <rFont val="Times New Roman"/>
        <family val="1"/>
      </rPr>
      <t>bez PDV-a</t>
    </r>
  </si>
  <si>
    <t>BANKARSKE USLUGEI USLUGE PLATNOG PROMETA</t>
  </si>
  <si>
    <t>DODATNA ULAGANJA U OPREMU</t>
  </si>
  <si>
    <t>OSTALI NESPOMENUTI RASHODI</t>
  </si>
  <si>
    <t>OSTALI NESPOMENUTI FINANCIJSKI RASHODI</t>
  </si>
  <si>
    <t>Plan javne nabave za 2016. godinu biti će dostupan na web stranicama škole.</t>
  </si>
  <si>
    <t>Ravnateljica:</t>
  </si>
  <si>
    <t xml:space="preserve">                                                                  </t>
  </si>
  <si>
    <t>PLAN  NABAVE ZA 2016  GODINU</t>
  </si>
  <si>
    <t>GRĐEVIN. RADOVI ( sanacija krovište i sanacija hola škole,radovi u odmaralištu Tkon)</t>
  </si>
  <si>
    <t>406-01/15-01/1</t>
  </si>
  <si>
    <t>2111/01-26-15-4</t>
  </si>
  <si>
    <t>Planom nabave za robu, radove i usluge bagatelne i male vrijednosti za 2016 godinu</t>
  </si>
  <si>
    <t>Marija Valek, mag. educ. bohem. et mag. paed.</t>
  </si>
  <si>
    <t xml:space="preserve">              Mira Barberić</t>
  </si>
  <si>
    <t>UKUPNO KAPITALNA  NABAVA</t>
  </si>
  <si>
    <t>http://os-ceska-jakomenskog-daruvar.skole.hr/</t>
  </si>
  <si>
    <t xml:space="preserve">u skladu sa Pravilnikom o postupanju u provedbi nabave roba ,radova i usluga bagatelne vrijednosti </t>
  </si>
  <si>
    <t>Škola će provoditi postupak nabave roba i usluga bagatelne i male vrijednosti</t>
  </si>
  <si>
    <t>Postupak javne nabave plina i električne energije za našu školu obavlja Bjelovarsko bilogorska županija .</t>
  </si>
  <si>
    <t>( u daljnjem tekstu Plan) te ostalih nabava određuje se nabava roba, radova i usluga</t>
  </si>
  <si>
    <t>za koje su planirana sredstava u Financijskom planu Škole za 2016.god. i čija ukupna vrijednost</t>
  </si>
  <si>
    <t>po stavkama ne prelazi iznos planirane vrijednosti za bagatelnu nabavu do 200.000,00 kuna</t>
  </si>
  <si>
    <t>a za male vrijednosti između 200.000 kuna do europskih pragova.</t>
  </si>
  <si>
    <t>(Klasa: 406-01/14-01/2, Urbroj: 2111//01-26-14-1)</t>
  </si>
  <si>
    <t>UKUPNA NABAVA USLUGA</t>
  </si>
  <si>
    <t>UKUPNA NABAVA</t>
  </si>
  <si>
    <t>Za provedbu postupka javne nabave bagatelne i male vrijednosti vodit će se evidencija postupaka nabave</t>
  </si>
  <si>
    <t>skladu sa zakonom.</t>
  </si>
  <si>
    <t>i sklopljenih ugovora o nabavi male vrijednosti, na propisanom obrascu, te podnijeti odgovarajuća izvješća u</t>
  </si>
  <si>
    <t>Na temelju članka 20. Zakona o javnoj nabavi (NN 90/11, 83/13,143/13 i 13/14) te članka 58. statuta Češke</t>
  </si>
  <si>
    <t>osnovne škole J. A. Komenskog u Daruvaru Školski odbor na sjednici održanoj 11.12. 2015.</t>
  </si>
  <si>
    <t>donosi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</si>
</sst>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"/>
    <numFmt numFmtId="165" formatCode="#,##0\ &quot;kn&quot;"/>
    <numFmt numFmtId="166" formatCode="0.000"/>
  </numFmts>
  <fonts count="4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double"/>
      <right style="thin"/>
      <top style="thin"/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51">
      <alignment/>
      <protection/>
    </xf>
    <xf numFmtId="0" fontId="1" fillId="0" borderId="0" xfId="51" applyFont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6" fillId="0" borderId="0" xfId="51" applyFont="1">
      <alignment/>
      <protection/>
    </xf>
    <xf numFmtId="0" fontId="1" fillId="0" borderId="0" xfId="51" applyFont="1" applyBorder="1" applyAlignment="1">
      <alignment/>
      <protection/>
    </xf>
    <xf numFmtId="0" fontId="0" fillId="0" borderId="0" xfId="51" applyBorder="1">
      <alignment/>
      <protection/>
    </xf>
    <xf numFmtId="0" fontId="3" fillId="0" borderId="0" xfId="51" applyFont="1" applyBorder="1" applyAlignment="1">
      <alignment horizontal="center"/>
      <protection/>
    </xf>
    <xf numFmtId="0" fontId="1" fillId="0" borderId="0" xfId="51" applyFont="1" applyBorder="1" applyAlignment="1">
      <alignment horizontal="center"/>
      <protection/>
    </xf>
    <xf numFmtId="0" fontId="0" fillId="0" borderId="10" xfId="51" applyBorder="1">
      <alignment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3" fillId="33" borderId="12" xfId="51" applyFont="1" applyFill="1" applyBorder="1" applyAlignment="1">
      <alignment horizontal="center" vertical="center" wrapText="1"/>
      <protection/>
    </xf>
    <xf numFmtId="0" fontId="3" fillId="34" borderId="11" xfId="51" applyFont="1" applyFill="1" applyBorder="1" applyAlignment="1">
      <alignment horizontal="center" wrapText="1"/>
      <protection/>
    </xf>
    <xf numFmtId="0" fontId="3" fillId="33" borderId="13" xfId="51" applyFont="1" applyFill="1" applyBorder="1" applyAlignment="1">
      <alignment horizontal="center" vertical="center"/>
      <protection/>
    </xf>
    <xf numFmtId="0" fontId="3" fillId="33" borderId="13" xfId="51" applyFont="1" applyFill="1" applyBorder="1" applyAlignment="1">
      <alignment horizontal="center" vertical="center" wrapText="1"/>
      <protection/>
    </xf>
    <xf numFmtId="0" fontId="3" fillId="34" borderId="13" xfId="51" applyFont="1" applyFill="1" applyBorder="1" applyAlignment="1">
      <alignment horizontal="center" wrapText="1"/>
      <protection/>
    </xf>
    <xf numFmtId="0" fontId="3" fillId="33" borderId="13" xfId="51" applyFont="1" applyFill="1" applyBorder="1" applyAlignment="1">
      <alignment horizontal="center" vertical="center"/>
      <protection/>
    </xf>
    <xf numFmtId="0" fontId="3" fillId="34" borderId="13" xfId="51" applyFont="1" applyFill="1" applyBorder="1" applyAlignment="1">
      <alignment horizontal="center" vertical="center"/>
      <protection/>
    </xf>
    <xf numFmtId="0" fontId="0" fillId="33" borderId="13" xfId="51" applyFill="1" applyBorder="1" applyAlignment="1">
      <alignment horizontal="center" vertical="center"/>
      <protection/>
    </xf>
    <xf numFmtId="0" fontId="3" fillId="33" borderId="13" xfId="51" applyFont="1" applyFill="1" applyBorder="1" applyAlignment="1">
      <alignment horizontal="center" vertical="center" wrapText="1"/>
      <protection/>
    </xf>
    <xf numFmtId="0" fontId="3" fillId="33" borderId="14" xfId="51" applyFont="1" applyFill="1" applyBorder="1" applyAlignment="1">
      <alignment horizontal="center" vertical="center"/>
      <protection/>
    </xf>
    <xf numFmtId="0" fontId="3" fillId="33" borderId="0" xfId="51" applyFont="1" applyFill="1" applyBorder="1" applyAlignment="1">
      <alignment horizontal="center" vertical="center"/>
      <protection/>
    </xf>
    <xf numFmtId="0" fontId="3" fillId="33" borderId="15" xfId="51" applyFont="1" applyFill="1" applyBorder="1" applyAlignment="1">
      <alignment horizontal="center" vertical="center"/>
      <protection/>
    </xf>
    <xf numFmtId="0" fontId="3" fillId="33" borderId="15" xfId="51" applyFont="1" applyFill="1" applyBorder="1" applyAlignment="1">
      <alignment horizontal="center" vertical="center" wrapText="1"/>
      <protection/>
    </xf>
    <xf numFmtId="0" fontId="0" fillId="33" borderId="15" xfId="51" applyFill="1" applyBorder="1" applyAlignment="1">
      <alignment horizontal="center" vertical="center"/>
      <protection/>
    </xf>
    <xf numFmtId="0" fontId="3" fillId="33" borderId="15" xfId="51" applyFont="1" applyFill="1" applyBorder="1" applyAlignment="1">
      <alignment horizontal="center" vertical="center" wrapText="1"/>
      <protection/>
    </xf>
    <xf numFmtId="0" fontId="3" fillId="34" borderId="15" xfId="51" applyFont="1" applyFill="1" applyBorder="1" applyAlignment="1">
      <alignment horizontal="center" vertical="center" wrapText="1"/>
      <protection/>
    </xf>
    <xf numFmtId="0" fontId="3" fillId="33" borderId="16" xfId="51" applyFont="1" applyFill="1" applyBorder="1" applyAlignment="1" quotePrefix="1">
      <alignment horizontal="center" vertical="center"/>
      <protection/>
    </xf>
    <xf numFmtId="0" fontId="3" fillId="33" borderId="17" xfId="51" applyFont="1" applyFill="1" applyBorder="1" applyAlignment="1" quotePrefix="1">
      <alignment horizontal="center" vertical="center"/>
      <protection/>
    </xf>
    <xf numFmtId="0" fontId="3" fillId="33" borderId="18" xfId="51" applyFont="1" applyFill="1" applyBorder="1" applyAlignment="1" quotePrefix="1">
      <alignment horizontal="center" vertical="center"/>
      <protection/>
    </xf>
    <xf numFmtId="0" fontId="3" fillId="34" borderId="19" xfId="51" applyFont="1" applyFill="1" applyBorder="1" applyAlignment="1" quotePrefix="1">
      <alignment horizontal="center" vertical="center"/>
      <protection/>
    </xf>
    <xf numFmtId="0" fontId="3" fillId="35" borderId="16" xfId="51" applyFont="1" applyFill="1" applyBorder="1" applyAlignment="1">
      <alignment horizontal="center" vertical="center"/>
      <protection/>
    </xf>
    <xf numFmtId="0" fontId="3" fillId="35" borderId="20" xfId="51" applyFont="1" applyFill="1" applyBorder="1" applyAlignment="1">
      <alignment horizontal="center" vertical="center"/>
      <protection/>
    </xf>
    <xf numFmtId="0" fontId="0" fillId="34" borderId="0" xfId="51" applyFont="1" applyFill="1">
      <alignment/>
      <protection/>
    </xf>
    <xf numFmtId="0" fontId="0" fillId="35" borderId="21" xfId="51" applyFill="1" applyBorder="1">
      <alignment/>
      <protection/>
    </xf>
    <xf numFmtId="0" fontId="0" fillId="35" borderId="22" xfId="51" applyFill="1" applyBorder="1">
      <alignment/>
      <protection/>
    </xf>
    <xf numFmtId="0" fontId="0" fillId="0" borderId="23" xfId="51" applyBorder="1">
      <alignment/>
      <protection/>
    </xf>
    <xf numFmtId="0" fontId="3" fillId="33" borderId="24" xfId="51" applyFont="1" applyFill="1" applyBorder="1" applyAlignment="1">
      <alignment wrapText="1"/>
      <protection/>
    </xf>
    <xf numFmtId="0" fontId="0" fillId="33" borderId="24" xfId="51" applyFill="1" applyBorder="1">
      <alignment/>
      <protection/>
    </xf>
    <xf numFmtId="0" fontId="0" fillId="33" borderId="25" xfId="51" applyFill="1" applyBorder="1">
      <alignment/>
      <protection/>
    </xf>
    <xf numFmtId="2" fontId="0" fillId="36" borderId="24" xfId="51" applyNumberFormat="1" applyFill="1" applyBorder="1">
      <alignment/>
      <protection/>
    </xf>
    <xf numFmtId="164" fontId="0" fillId="36" borderId="24" xfId="51" applyNumberFormat="1" applyFill="1" applyBorder="1">
      <alignment/>
      <protection/>
    </xf>
    <xf numFmtId="0" fontId="0" fillId="34" borderId="26" xfId="51" applyFont="1" applyFill="1" applyBorder="1">
      <alignment/>
      <protection/>
    </xf>
    <xf numFmtId="166" fontId="0" fillId="35" borderId="27" xfId="51" applyNumberFormat="1" applyFill="1" applyBorder="1">
      <alignment/>
      <protection/>
    </xf>
    <xf numFmtId="166" fontId="0" fillId="35" borderId="22" xfId="51" applyNumberFormat="1" applyFill="1" applyBorder="1">
      <alignment/>
      <protection/>
    </xf>
    <xf numFmtId="0" fontId="0" fillId="0" borderId="28" xfId="51" applyBorder="1" applyProtection="1">
      <alignment/>
      <protection locked="0"/>
    </xf>
    <xf numFmtId="0" fontId="0" fillId="0" borderId="29" xfId="51" applyBorder="1" applyAlignment="1" applyProtection="1">
      <alignment wrapText="1"/>
      <protection locked="0"/>
    </xf>
    <xf numFmtId="1" fontId="0" fillId="0" borderId="30" xfId="51" applyNumberFormat="1" applyBorder="1" applyProtection="1">
      <alignment/>
      <protection locked="0"/>
    </xf>
    <xf numFmtId="0" fontId="0" fillId="0" borderId="31" xfId="51" applyBorder="1" applyAlignment="1" applyProtection="1">
      <alignment wrapText="1"/>
      <protection locked="0"/>
    </xf>
    <xf numFmtId="2" fontId="0" fillId="0" borderId="29" xfId="51" applyNumberFormat="1" applyBorder="1" applyProtection="1">
      <alignment/>
      <protection locked="0"/>
    </xf>
    <xf numFmtId="166" fontId="0" fillId="0" borderId="29" xfId="51" applyNumberFormat="1" applyBorder="1" applyProtection="1">
      <alignment/>
      <protection locked="0"/>
    </xf>
    <xf numFmtId="0" fontId="0" fillId="34" borderId="32" xfId="51" applyFont="1" applyFill="1" applyBorder="1">
      <alignment/>
      <protection/>
    </xf>
    <xf numFmtId="166" fontId="0" fillId="35" borderId="33" xfId="51" applyNumberFormat="1" applyFill="1" applyBorder="1">
      <alignment/>
      <protection/>
    </xf>
    <xf numFmtId="0" fontId="0" fillId="0" borderId="34" xfId="51" applyFont="1" applyFill="1" applyBorder="1" applyAlignment="1">
      <alignment wrapText="1"/>
      <protection/>
    </xf>
    <xf numFmtId="0" fontId="0" fillId="0" borderId="35" xfId="51" applyBorder="1" applyAlignment="1" applyProtection="1">
      <alignment wrapText="1"/>
      <protection locked="0"/>
    </xf>
    <xf numFmtId="0" fontId="0" fillId="0" borderId="35" xfId="51" applyBorder="1" applyAlignment="1">
      <alignment wrapText="1"/>
      <protection/>
    </xf>
    <xf numFmtId="2" fontId="0" fillId="0" borderId="35" xfId="51" applyNumberFormat="1" applyBorder="1" applyProtection="1">
      <alignment/>
      <protection locked="0"/>
    </xf>
    <xf numFmtId="166" fontId="0" fillId="34" borderId="32" xfId="51" applyNumberFormat="1" applyFont="1" applyFill="1" applyBorder="1">
      <alignment/>
      <protection/>
    </xf>
    <xf numFmtId="2" fontId="0" fillId="0" borderId="30" xfId="51" applyNumberFormat="1" applyBorder="1" applyProtection="1">
      <alignment/>
      <protection locked="0"/>
    </xf>
    <xf numFmtId="1" fontId="0" fillId="35" borderId="33" xfId="51" applyNumberFormat="1" applyFill="1" applyBorder="1">
      <alignment/>
      <protection/>
    </xf>
    <xf numFmtId="1" fontId="0" fillId="35" borderId="22" xfId="51" applyNumberFormat="1" applyFill="1" applyBorder="1">
      <alignment/>
      <protection/>
    </xf>
    <xf numFmtId="0" fontId="0" fillId="0" borderId="36" xfId="51" applyBorder="1" applyProtection="1">
      <alignment/>
      <protection locked="0"/>
    </xf>
    <xf numFmtId="2" fontId="0" fillId="0" borderId="37" xfId="51" applyNumberFormat="1" applyBorder="1" applyProtection="1">
      <alignment/>
      <protection locked="0"/>
    </xf>
    <xf numFmtId="166" fontId="0" fillId="0" borderId="35" xfId="51" applyNumberFormat="1" applyBorder="1" applyAlignment="1" applyProtection="1">
      <alignment wrapText="1"/>
      <protection locked="0"/>
    </xf>
    <xf numFmtId="166" fontId="0" fillId="36" borderId="24" xfId="51" applyNumberFormat="1" applyFill="1" applyBorder="1">
      <alignment/>
      <protection/>
    </xf>
    <xf numFmtId="166" fontId="0" fillId="34" borderId="26" xfId="51" applyNumberFormat="1" applyFont="1" applyFill="1" applyBorder="1">
      <alignment/>
      <protection/>
    </xf>
    <xf numFmtId="2" fontId="0" fillId="0" borderId="29" xfId="51" applyNumberFormat="1" applyBorder="1" applyAlignment="1" applyProtection="1">
      <alignment wrapText="1"/>
      <protection locked="0"/>
    </xf>
    <xf numFmtId="166" fontId="0" fillId="0" borderId="29" xfId="51" applyNumberFormat="1" applyBorder="1" applyAlignment="1" applyProtection="1">
      <alignment wrapText="1"/>
      <protection locked="0"/>
    </xf>
    <xf numFmtId="1" fontId="0" fillId="34" borderId="32" xfId="51" applyNumberFormat="1" applyFont="1" applyFill="1" applyBorder="1">
      <alignment/>
      <protection/>
    </xf>
    <xf numFmtId="0" fontId="0" fillId="0" borderId="38" xfId="51" applyBorder="1" applyAlignment="1" applyProtection="1">
      <alignment wrapText="1"/>
      <protection locked="0"/>
    </xf>
    <xf numFmtId="1" fontId="0" fillId="35" borderId="39" xfId="51" applyNumberFormat="1" applyFill="1" applyBorder="1">
      <alignment/>
      <protection/>
    </xf>
    <xf numFmtId="1" fontId="0" fillId="35" borderId="40" xfId="51" applyNumberFormat="1" applyFill="1" applyBorder="1">
      <alignment/>
      <protection/>
    </xf>
    <xf numFmtId="0" fontId="0" fillId="33" borderId="41" xfId="51" applyFill="1" applyBorder="1">
      <alignment/>
      <protection/>
    </xf>
    <xf numFmtId="2" fontId="0" fillId="36" borderId="41" xfId="51" applyNumberFormat="1" applyFill="1" applyBorder="1">
      <alignment/>
      <protection/>
    </xf>
    <xf numFmtId="166" fontId="0" fillId="36" borderId="41" xfId="51" applyNumberFormat="1" applyFill="1" applyBorder="1">
      <alignment/>
      <protection/>
    </xf>
    <xf numFmtId="166" fontId="0" fillId="34" borderId="41" xfId="51" applyNumberFormat="1" applyFont="1" applyFill="1" applyBorder="1">
      <alignment/>
      <protection/>
    </xf>
    <xf numFmtId="166" fontId="0" fillId="35" borderId="41" xfId="51" applyNumberFormat="1" applyFill="1" applyBorder="1">
      <alignment/>
      <protection/>
    </xf>
    <xf numFmtId="0" fontId="0" fillId="0" borderId="42" xfId="51" applyBorder="1">
      <alignment/>
      <protection/>
    </xf>
    <xf numFmtId="166" fontId="0" fillId="0" borderId="0" xfId="51" applyNumberFormat="1">
      <alignment/>
      <protection/>
    </xf>
    <xf numFmtId="0" fontId="3" fillId="0" borderId="0" xfId="51" applyFont="1">
      <alignment/>
      <protection/>
    </xf>
    <xf numFmtId="166" fontId="3" fillId="0" borderId="0" xfId="51" applyNumberFormat="1" applyFont="1">
      <alignment/>
      <protection/>
    </xf>
    <xf numFmtId="0" fontId="3" fillId="0" borderId="43" xfId="51" applyFont="1" applyBorder="1">
      <alignment/>
      <protection/>
    </xf>
    <xf numFmtId="0" fontId="0" fillId="0" borderId="43" xfId="51" applyBorder="1">
      <alignment/>
      <protection/>
    </xf>
    <xf numFmtId="166" fontId="3" fillId="0" borderId="43" xfId="51" applyNumberFormat="1" applyFont="1" applyBorder="1">
      <alignment/>
      <protection/>
    </xf>
    <xf numFmtId="0" fontId="3" fillId="0" borderId="0" xfId="51" applyFont="1">
      <alignment/>
      <protection/>
    </xf>
    <xf numFmtId="0" fontId="0" fillId="0" borderId="0" xfId="51" applyAlignment="1">
      <alignment/>
      <protection/>
    </xf>
    <xf numFmtId="166" fontId="0" fillId="0" borderId="0" xfId="51" applyNumberFormat="1" applyAlignment="1">
      <alignment/>
      <protection/>
    </xf>
    <xf numFmtId="0" fontId="0" fillId="0" borderId="0" xfId="51" applyAlignment="1">
      <alignment horizontal="center"/>
      <protection/>
    </xf>
    <xf numFmtId="3" fontId="0" fillId="0" borderId="0" xfId="51" applyNumberFormat="1" applyAlignment="1" applyProtection="1">
      <alignment/>
      <protection locked="0"/>
    </xf>
    <xf numFmtId="4" fontId="0" fillId="0" borderId="0" xfId="51" applyNumberFormat="1">
      <alignment/>
      <protection/>
    </xf>
    <xf numFmtId="3" fontId="0" fillId="0" borderId="0" xfId="51" applyNumberFormat="1" applyProtection="1">
      <alignment/>
      <protection locked="0"/>
    </xf>
    <xf numFmtId="0" fontId="0" fillId="0" borderId="0" xfId="51" applyBorder="1" applyAlignment="1">
      <alignment/>
      <protection/>
    </xf>
    <xf numFmtId="3" fontId="3" fillId="0" borderId="0" xfId="51" applyNumberFormat="1" applyFont="1" applyBorder="1" applyAlignment="1">
      <alignment/>
      <protection/>
    </xf>
    <xf numFmtId="3" fontId="0" fillId="0" borderId="10" xfId="51" applyNumberFormat="1" applyBorder="1" applyProtection="1">
      <alignment/>
      <protection locked="0"/>
    </xf>
    <xf numFmtId="4" fontId="0" fillId="0" borderId="10" xfId="51" applyNumberFormat="1" applyBorder="1" applyProtection="1">
      <alignment/>
      <protection locked="0"/>
    </xf>
    <xf numFmtId="0" fontId="0" fillId="0" borderId="42" xfId="51" applyBorder="1" applyAlignment="1">
      <alignment/>
      <protection/>
    </xf>
    <xf numFmtId="3" fontId="0" fillId="0" borderId="0" xfId="51" applyNumberFormat="1" applyBorder="1" applyAlignment="1" applyProtection="1">
      <alignment/>
      <protection locked="0"/>
    </xf>
    <xf numFmtId="3" fontId="0" fillId="0" borderId="0" xfId="51" applyNumberFormat="1">
      <alignment/>
      <protection/>
    </xf>
    <xf numFmtId="0" fontId="3" fillId="0" borderId="0" xfId="51" applyFont="1" applyBorder="1" applyAlignment="1">
      <alignment/>
      <protection/>
    </xf>
    <xf numFmtId="0" fontId="3" fillId="0" borderId="0" xfId="51" applyFont="1" applyAlignment="1">
      <alignment horizontal="left"/>
      <protection/>
    </xf>
    <xf numFmtId="0" fontId="0" fillId="0" borderId="0" xfId="51" applyAlignment="1">
      <alignment wrapText="1"/>
      <protection/>
    </xf>
    <xf numFmtId="166" fontId="0" fillId="0" borderId="0" xfId="51" applyNumberFormat="1" applyAlignment="1" applyProtection="1">
      <alignment wrapText="1"/>
      <protection locked="0"/>
    </xf>
    <xf numFmtId="0" fontId="0" fillId="0" borderId="0" xfId="51" applyBorder="1" applyAlignment="1">
      <alignment horizontal="center"/>
      <protection/>
    </xf>
    <xf numFmtId="0" fontId="0" fillId="0" borderId="0" xfId="51" applyBorder="1" applyAlignment="1">
      <alignment horizontal="left"/>
      <protection/>
    </xf>
    <xf numFmtId="0" fontId="0" fillId="0" borderId="0" xfId="51" applyFont="1">
      <alignment/>
      <protection/>
    </xf>
    <xf numFmtId="4" fontId="0" fillId="0" borderId="0" xfId="51" applyNumberFormat="1" applyAlignment="1">
      <alignment/>
      <protection/>
    </xf>
    <xf numFmtId="4" fontId="0" fillId="0" borderId="0" xfId="51" applyNumberFormat="1" applyBorder="1" applyAlignment="1">
      <alignment/>
      <protection/>
    </xf>
    <xf numFmtId="0" fontId="0" fillId="0" borderId="29" xfId="51" applyFont="1" applyBorder="1" applyAlignment="1">
      <alignment wrapText="1"/>
      <protection/>
    </xf>
    <xf numFmtId="0" fontId="0" fillId="0" borderId="35" xfId="51" applyFont="1" applyBorder="1" applyAlignment="1">
      <alignment wrapText="1"/>
      <protection/>
    </xf>
    <xf numFmtId="4" fontId="0" fillId="0" borderId="0" xfId="51" applyNumberFormat="1" applyFont="1" applyAlignment="1" applyProtection="1">
      <alignment horizontal="right"/>
      <protection locked="0"/>
    </xf>
    <xf numFmtId="0" fontId="8" fillId="0" borderId="0" xfId="0" applyFont="1" applyBorder="1" applyAlignment="1">
      <alignment horizontal="left"/>
    </xf>
    <xf numFmtId="0" fontId="8" fillId="0" borderId="43" xfId="0" applyFont="1" applyBorder="1" applyAlignment="1">
      <alignment horizontal="left" wrapText="1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 wrapText="1"/>
    </xf>
    <xf numFmtId="3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44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3" fontId="9" fillId="0" borderId="0" xfId="0" applyNumberFormat="1" applyFont="1" applyAlignment="1">
      <alignment horizontal="right" wrapText="1"/>
    </xf>
    <xf numFmtId="3" fontId="9" fillId="35" borderId="46" xfId="0" applyNumberFormat="1" applyFont="1" applyFill="1" applyBorder="1" applyAlignment="1">
      <alignment vertical="center" wrapText="1"/>
    </xf>
    <xf numFmtId="0" fontId="9" fillId="0" borderId="46" xfId="0" applyNumberFormat="1" applyFont="1" applyFill="1" applyBorder="1" applyAlignment="1">
      <alignment horizontal="center" vertical="center" wrapText="1"/>
    </xf>
    <xf numFmtId="3" fontId="9" fillId="0" borderId="46" xfId="0" applyNumberFormat="1" applyFont="1" applyFill="1" applyBorder="1" applyAlignment="1">
      <alignment horizontal="center" vertical="center" wrapText="1"/>
    </xf>
    <xf numFmtId="3" fontId="9" fillId="35" borderId="45" xfId="0" applyNumberFormat="1" applyFont="1" applyFill="1" applyBorder="1" applyAlignment="1" quotePrefix="1">
      <alignment horizontal="center" vertical="center" wrapText="1"/>
    </xf>
    <xf numFmtId="3" fontId="9" fillId="35" borderId="0" xfId="0" applyNumberFormat="1" applyFont="1" applyFill="1" applyAlignment="1">
      <alignment vertical="center" wrapText="1"/>
    </xf>
    <xf numFmtId="3" fontId="9" fillId="0" borderId="46" xfId="0" applyNumberFormat="1" applyFont="1" applyBorder="1" applyAlignment="1">
      <alignment/>
    </xf>
    <xf numFmtId="0" fontId="9" fillId="0" borderId="46" xfId="0" applyNumberFormat="1" applyFont="1" applyBorder="1" applyAlignment="1">
      <alignment horizontal="center"/>
    </xf>
    <xf numFmtId="0" fontId="9" fillId="0" borderId="46" xfId="0" applyNumberFormat="1" applyFont="1" applyBorder="1" applyAlignment="1">
      <alignment/>
    </xf>
    <xf numFmtId="3" fontId="9" fillId="0" borderId="46" xfId="0" applyNumberFormat="1" applyFont="1" applyBorder="1" applyAlignment="1">
      <alignment wrapText="1"/>
    </xf>
    <xf numFmtId="0" fontId="9" fillId="0" borderId="46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wrapText="1"/>
    </xf>
    <xf numFmtId="3" fontId="9" fillId="0" borderId="45" xfId="0" applyNumberFormat="1" applyFont="1" applyBorder="1" applyAlignment="1">
      <alignment/>
    </xf>
    <xf numFmtId="3" fontId="9" fillId="0" borderId="47" xfId="0" applyNumberFormat="1" applyFont="1" applyBorder="1" applyAlignment="1">
      <alignment/>
    </xf>
    <xf numFmtId="0" fontId="9" fillId="0" borderId="47" xfId="0" applyNumberFormat="1" applyFont="1" applyBorder="1" applyAlignment="1">
      <alignment horizontal="center"/>
    </xf>
    <xf numFmtId="0" fontId="9" fillId="0" borderId="47" xfId="0" applyNumberFormat="1" applyFont="1" applyBorder="1" applyAlignment="1">
      <alignment/>
    </xf>
    <xf numFmtId="3" fontId="9" fillId="0" borderId="48" xfId="0" applyNumberFormat="1" applyFont="1" applyBorder="1" applyAlignment="1">
      <alignment/>
    </xf>
    <xf numFmtId="3" fontId="9" fillId="0" borderId="49" xfId="0" applyNumberFormat="1" applyFont="1" applyBorder="1" applyAlignment="1" quotePrefix="1">
      <alignment horizontal="center"/>
    </xf>
    <xf numFmtId="0" fontId="9" fillId="0" borderId="49" xfId="0" applyNumberFormat="1" applyFont="1" applyBorder="1" applyAlignment="1">
      <alignment wrapText="1"/>
    </xf>
    <xf numFmtId="3" fontId="9" fillId="0" borderId="49" xfId="0" applyNumberFormat="1" applyFont="1" applyBorder="1" applyAlignment="1">
      <alignment/>
    </xf>
    <xf numFmtId="3" fontId="9" fillId="0" borderId="50" xfId="0" applyNumberFormat="1" applyFont="1" applyBorder="1" applyAlignment="1">
      <alignment wrapText="1"/>
    </xf>
    <xf numFmtId="3" fontId="9" fillId="0" borderId="51" xfId="0" applyNumberFormat="1" applyFont="1" applyBorder="1" applyAlignment="1">
      <alignment/>
    </xf>
    <xf numFmtId="0" fontId="9" fillId="0" borderId="51" xfId="0" applyNumberFormat="1" applyFont="1" applyBorder="1" applyAlignment="1">
      <alignment horizontal="center"/>
    </xf>
    <xf numFmtId="0" fontId="9" fillId="0" borderId="51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3" fontId="9" fillId="0" borderId="52" xfId="0" applyNumberFormat="1" applyFont="1" applyBorder="1" applyAlignment="1">
      <alignment/>
    </xf>
    <xf numFmtId="0" fontId="9" fillId="0" borderId="52" xfId="0" applyNumberFormat="1" applyFont="1" applyBorder="1" applyAlignment="1">
      <alignment horizontal="center"/>
    </xf>
    <xf numFmtId="0" fontId="9" fillId="0" borderId="52" xfId="0" applyNumberFormat="1" applyFont="1" applyBorder="1" applyAlignment="1">
      <alignment/>
    </xf>
    <xf numFmtId="3" fontId="9" fillId="0" borderId="52" xfId="0" applyNumberFormat="1" applyFont="1" applyBorder="1" applyAlignment="1">
      <alignment wrapText="1"/>
    </xf>
    <xf numFmtId="0" fontId="2" fillId="0" borderId="0" xfId="35" applyAlignment="1" applyProtection="1">
      <alignment horizontal="center"/>
      <protection/>
    </xf>
    <xf numFmtId="14" fontId="8" fillId="0" borderId="0" xfId="0" applyNumberFormat="1" applyFont="1" applyBorder="1" applyAlignment="1">
      <alignment horizontal="left"/>
    </xf>
    <xf numFmtId="3" fontId="11" fillId="0" borderId="46" xfId="0" applyNumberFormat="1" applyFont="1" applyBorder="1" applyAlignment="1">
      <alignment/>
    </xf>
    <xf numFmtId="0" fontId="11" fillId="0" borderId="46" xfId="0" applyNumberFormat="1" applyFont="1" applyBorder="1" applyAlignment="1">
      <alignment horizontal="center"/>
    </xf>
    <xf numFmtId="0" fontId="11" fillId="0" borderId="46" xfId="0" applyNumberFormat="1" applyFont="1" applyBorder="1" applyAlignment="1">
      <alignment/>
    </xf>
    <xf numFmtId="3" fontId="11" fillId="0" borderId="46" xfId="0" applyNumberFormat="1" applyFont="1" applyBorder="1" applyAlignment="1">
      <alignment wrapText="1"/>
    </xf>
    <xf numFmtId="3" fontId="11" fillId="0" borderId="0" xfId="0" applyNumberFormat="1" applyFont="1" applyAlignment="1">
      <alignment/>
    </xf>
    <xf numFmtId="0" fontId="11" fillId="0" borderId="46" xfId="0" applyNumberFormat="1" applyFont="1" applyBorder="1" applyAlignment="1">
      <alignment horizontal="left"/>
    </xf>
    <xf numFmtId="0" fontId="10" fillId="0" borderId="53" xfId="0" applyFont="1" applyBorder="1" applyAlignment="1">
      <alignment/>
    </xf>
    <xf numFmtId="0" fontId="10" fillId="0" borderId="54" xfId="0" applyFont="1" applyBorder="1" applyAlignment="1">
      <alignment/>
    </xf>
    <xf numFmtId="0" fontId="10" fillId="0" borderId="55" xfId="0" applyFont="1" applyBorder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Border="1" applyAlignment="1">
      <alignment/>
    </xf>
    <xf numFmtId="0" fontId="9" fillId="0" borderId="46" xfId="0" applyNumberFormat="1" applyFont="1" applyBorder="1" applyAlignment="1">
      <alignment/>
    </xf>
    <xf numFmtId="0" fontId="9" fillId="0" borderId="46" xfId="0" applyNumberFormat="1" applyFont="1" applyBorder="1" applyAlignment="1">
      <alignment horizontal="center"/>
    </xf>
    <xf numFmtId="3" fontId="9" fillId="0" borderId="46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1" fillId="0" borderId="46" xfId="0" applyNumberFormat="1" applyFont="1" applyBorder="1" applyAlignment="1">
      <alignment horizontal="center"/>
    </xf>
    <xf numFmtId="3" fontId="9" fillId="0" borderId="46" xfId="0" applyNumberFormat="1" applyFont="1" applyBorder="1" applyAlignment="1">
      <alignment/>
    </xf>
    <xf numFmtId="0" fontId="4" fillId="33" borderId="56" xfId="51" applyFont="1" applyFill="1" applyBorder="1" applyAlignment="1">
      <alignment horizontal="center"/>
      <protection/>
    </xf>
    <xf numFmtId="0" fontId="4" fillId="33" borderId="57" xfId="51" applyFont="1" applyFill="1" applyBorder="1" applyAlignment="1">
      <alignment horizontal="center"/>
      <protection/>
    </xf>
    <xf numFmtId="0" fontId="1" fillId="0" borderId="54" xfId="51" applyFont="1" applyBorder="1" applyAlignment="1">
      <alignment horizontal="left" wrapText="1"/>
      <protection/>
    </xf>
    <xf numFmtId="0" fontId="0" fillId="0" borderId="54" xfId="51" applyBorder="1" applyAlignment="1">
      <alignment horizontal="left" wrapText="1"/>
      <protection/>
    </xf>
    <xf numFmtId="0" fontId="2" fillId="0" borderId="54" xfId="35" applyBorder="1" applyAlignment="1" applyProtection="1">
      <alignment horizontal="left" wrapText="1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3" fillId="33" borderId="13" xfId="51" applyFont="1" applyFill="1" applyBorder="1" applyAlignment="1">
      <alignment horizontal="center" vertical="center"/>
      <protection/>
    </xf>
    <xf numFmtId="0" fontId="3" fillId="33" borderId="11" xfId="51" applyFont="1" applyFill="1" applyBorder="1" applyAlignment="1">
      <alignment horizontal="center" vertical="center"/>
      <protection/>
    </xf>
    <xf numFmtId="0" fontId="3" fillId="35" borderId="11" xfId="51" applyFont="1" applyFill="1" applyBorder="1" applyAlignment="1">
      <alignment horizontal="center" vertical="center" wrapText="1"/>
      <protection/>
    </xf>
    <xf numFmtId="0" fontId="3" fillId="35" borderId="13" xfId="51" applyFont="1" applyFill="1" applyBorder="1" applyAlignment="1">
      <alignment horizontal="center" vertical="center" wrapText="1"/>
      <protection/>
    </xf>
    <xf numFmtId="0" fontId="3" fillId="35" borderId="14" xfId="51" applyFont="1" applyFill="1" applyBorder="1" applyAlignment="1">
      <alignment horizontal="center" vertical="center" wrapText="1"/>
      <protection/>
    </xf>
    <xf numFmtId="0" fontId="3" fillId="33" borderId="58" xfId="51" applyFont="1" applyFill="1" applyBorder="1" applyAlignment="1">
      <alignment horizontal="center" vertical="center"/>
      <protection/>
    </xf>
    <xf numFmtId="0" fontId="0" fillId="0" borderId="10" xfId="51" applyBorder="1" applyAlignment="1">
      <alignment horizontal="center" vertical="center"/>
      <protection/>
    </xf>
    <xf numFmtId="0" fontId="0" fillId="0" borderId="59" xfId="51" applyBorder="1" applyAlignment="1">
      <alignment horizontal="center" vertical="center"/>
      <protection/>
    </xf>
    <xf numFmtId="0" fontId="1" fillId="0" borderId="0" xfId="51" applyFont="1" applyAlignment="1">
      <alignment horizontal="left"/>
      <protection/>
    </xf>
    <xf numFmtId="0" fontId="6" fillId="0" borderId="0" xfId="51" applyFont="1" applyBorder="1" applyAlignment="1">
      <alignment horizontal="left" wrapText="1"/>
      <protection/>
    </xf>
    <xf numFmtId="14" fontId="1" fillId="0" borderId="54" xfId="51" applyNumberFormat="1" applyFont="1" applyBorder="1" applyAlignment="1">
      <alignment horizontal="left" wrapText="1"/>
      <protection/>
    </xf>
    <xf numFmtId="0" fontId="1" fillId="0" borderId="43" xfId="51" applyFont="1" applyBorder="1" applyAlignment="1">
      <alignment horizontal="left" wrapText="1"/>
      <protection/>
    </xf>
    <xf numFmtId="0" fontId="3" fillId="33" borderId="11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51" applyFont="1" applyFill="1" applyBorder="1" applyAlignment="1">
      <alignment horizontal="center" vertical="center"/>
      <protection/>
    </xf>
    <xf numFmtId="0" fontId="3" fillId="0" borderId="42" xfId="51" applyFont="1" applyBorder="1" applyAlignment="1">
      <alignment horizontal="center" vertical="center"/>
      <protection/>
    </xf>
    <xf numFmtId="0" fontId="3" fillId="0" borderId="60" xfId="51" applyFont="1" applyBorder="1" applyAlignment="1">
      <alignment horizontal="center" vertical="center"/>
      <protection/>
    </xf>
    <xf numFmtId="0" fontId="3" fillId="33" borderId="56" xfId="51" applyFont="1" applyFill="1" applyBorder="1" applyAlignment="1">
      <alignment horizontal="center" vertical="center" wrapText="1"/>
      <protection/>
    </xf>
    <xf numFmtId="0" fontId="0" fillId="33" borderId="61" xfId="51" applyFill="1" applyBorder="1" applyAlignment="1">
      <alignment horizontal="center" vertical="center" wrapText="1"/>
      <protection/>
    </xf>
    <xf numFmtId="0" fontId="0" fillId="33" borderId="57" xfId="51" applyFill="1" applyBorder="1" applyAlignment="1">
      <alignment horizontal="center" vertical="center" wrapText="1"/>
      <protection/>
    </xf>
    <xf numFmtId="0" fontId="3" fillId="0" borderId="0" xfId="51" applyFont="1" applyAlignment="1">
      <alignment horizontal="center" wrapText="1"/>
      <protection/>
    </xf>
    <xf numFmtId="0" fontId="7" fillId="0" borderId="0" xfId="51" applyFont="1" applyAlignment="1">
      <alignment horizontal="center"/>
      <protection/>
    </xf>
    <xf numFmtId="0" fontId="3" fillId="0" borderId="0" xfId="51" applyFont="1" applyAlignment="1">
      <alignment horizontal="center"/>
      <protection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3" fontId="11" fillId="0" borderId="46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PRM-IZ - 2005 -2007 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s-ceska-jakomenskog-daruvar.skole.hr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57"/>
  <sheetViews>
    <sheetView zoomScalePageLayoutView="0" workbookViewId="0" topLeftCell="D12">
      <selection activeCell="J45" sqref="J45"/>
    </sheetView>
  </sheetViews>
  <sheetFormatPr defaultColWidth="9.140625" defaultRowHeight="12.75"/>
  <cols>
    <col min="1" max="1" width="11.8515625" style="1" customWidth="1"/>
    <col min="2" max="2" width="28.00390625" style="1" customWidth="1"/>
    <col min="3" max="3" width="10.57421875" style="1" customWidth="1"/>
    <col min="4" max="4" width="26.7109375" style="1" customWidth="1"/>
    <col min="5" max="5" width="11.421875" style="1" customWidth="1"/>
    <col min="6" max="6" width="12.00390625" style="1" customWidth="1"/>
    <col min="7" max="7" width="11.421875" style="1" customWidth="1"/>
    <col min="8" max="8" width="11.8515625" style="6" customWidth="1"/>
    <col min="9" max="9" width="12.140625" style="1" customWidth="1"/>
    <col min="10" max="10" width="12.28125" style="1" customWidth="1"/>
    <col min="11" max="11" width="13.7109375" style="1" customWidth="1"/>
    <col min="12" max="12" width="13.28125" style="1" customWidth="1"/>
    <col min="13" max="13" width="10.421875" style="1" customWidth="1"/>
    <col min="14" max="14" width="11.421875" style="1" customWidth="1"/>
    <col min="15" max="16384" width="9.140625" style="1" customWidth="1"/>
  </cols>
  <sheetData>
    <row r="1" spans="1:12" ht="15.75">
      <c r="A1" s="194" t="s">
        <v>83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2" ht="15.75">
      <c r="A2" s="2" t="s">
        <v>0</v>
      </c>
      <c r="B2" s="195" t="s">
        <v>41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2" ht="16.5" thickBot="1">
      <c r="A3" s="2" t="s">
        <v>1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6.5" thickBot="1">
      <c r="A4" s="5" t="s">
        <v>45</v>
      </c>
      <c r="B4" s="196" t="s">
        <v>84</v>
      </c>
      <c r="C4" s="183"/>
      <c r="D4" s="5"/>
      <c r="E4" s="5"/>
      <c r="F4" s="5"/>
      <c r="G4" s="5"/>
      <c r="H4" s="5"/>
      <c r="I4" s="5"/>
      <c r="J4" s="5"/>
      <c r="K4" s="5"/>
      <c r="L4" s="5"/>
    </row>
    <row r="5" spans="1:12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5.75">
      <c r="A6" s="5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6.5" thickBot="1">
      <c r="A7" s="5" t="s">
        <v>47</v>
      </c>
      <c r="B7" s="197" t="s">
        <v>85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</row>
    <row r="8" spans="1:12" ht="16.5" thickBot="1">
      <c r="A8" s="5" t="s">
        <v>48</v>
      </c>
      <c r="B8" s="182" t="s">
        <v>86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</row>
    <row r="9" spans="1:12" ht="16.5" thickBot="1">
      <c r="A9" s="5" t="s">
        <v>2</v>
      </c>
      <c r="B9" s="182">
        <v>43331476</v>
      </c>
      <c r="C9" s="183"/>
      <c r="D9" s="5"/>
      <c r="E9" s="5"/>
      <c r="F9" s="5"/>
      <c r="G9" s="5"/>
      <c r="H9" s="5"/>
      <c r="I9" s="5"/>
      <c r="J9" s="5"/>
      <c r="K9" s="5"/>
      <c r="L9" s="5"/>
    </row>
    <row r="10" spans="1:3" ht="16.5" thickBot="1">
      <c r="A10" s="5" t="s">
        <v>49</v>
      </c>
      <c r="B10" s="184"/>
      <c r="C10" s="183"/>
    </row>
    <row r="12" spans="1:7" ht="13.5" customHeight="1">
      <c r="A12" s="5"/>
      <c r="B12" s="5"/>
      <c r="C12" s="5"/>
      <c r="D12" s="5"/>
      <c r="E12" s="5"/>
      <c r="F12" s="5"/>
      <c r="G12" s="5"/>
    </row>
    <row r="13" spans="1:12" ht="15.75">
      <c r="A13" s="2" t="s">
        <v>3</v>
      </c>
      <c r="B13" s="2"/>
      <c r="C13" s="2"/>
      <c r="D13" s="2"/>
      <c r="E13" s="2"/>
      <c r="F13" s="2"/>
      <c r="G13" s="2"/>
      <c r="H13" s="7"/>
      <c r="I13" s="7"/>
      <c r="J13" s="7"/>
      <c r="K13" s="7"/>
      <c r="L13" s="7"/>
    </row>
    <row r="14" spans="1:12" ht="16.5" customHeight="1">
      <c r="A14" s="2" t="s">
        <v>50</v>
      </c>
      <c r="B14" s="8"/>
      <c r="C14" s="8"/>
      <c r="D14" s="8" t="s">
        <v>87</v>
      </c>
      <c r="E14" s="8"/>
      <c r="F14" s="8"/>
      <c r="G14" s="8"/>
      <c r="H14" s="7"/>
      <c r="I14" s="7"/>
      <c r="J14" s="7"/>
      <c r="K14" s="7"/>
      <c r="L14" s="7"/>
    </row>
    <row r="15" spans="7:13" ht="4.5" customHeight="1" thickBot="1">
      <c r="G15" s="9"/>
      <c r="M15" s="104"/>
    </row>
    <row r="16" spans="1:14" ht="14.25" customHeight="1" thickBot="1" thickTop="1">
      <c r="A16" s="185" t="s">
        <v>4</v>
      </c>
      <c r="B16" s="187" t="s">
        <v>5</v>
      </c>
      <c r="C16" s="198" t="s">
        <v>39</v>
      </c>
      <c r="D16" s="201" t="s">
        <v>51</v>
      </c>
      <c r="E16" s="204" t="s">
        <v>52</v>
      </c>
      <c r="F16" s="205"/>
      <c r="G16" s="206"/>
      <c r="H16" s="11" t="s">
        <v>53</v>
      </c>
      <c r="I16" s="207" t="s">
        <v>6</v>
      </c>
      <c r="J16" s="208"/>
      <c r="K16" s="209"/>
      <c r="L16" s="12"/>
      <c r="M16" s="188" t="s">
        <v>90</v>
      </c>
      <c r="N16" s="188" t="s">
        <v>91</v>
      </c>
    </row>
    <row r="17" spans="1:14" ht="14.25" thickBot="1" thickTop="1">
      <c r="A17" s="186"/>
      <c r="B17" s="186"/>
      <c r="C17" s="199"/>
      <c r="D17" s="202"/>
      <c r="E17" s="191" t="s">
        <v>88</v>
      </c>
      <c r="F17" s="192"/>
      <c r="G17" s="193"/>
      <c r="H17" s="14" t="s">
        <v>54</v>
      </c>
      <c r="I17" s="10" t="s">
        <v>55</v>
      </c>
      <c r="J17" s="10" t="s">
        <v>56</v>
      </c>
      <c r="K17" s="10" t="s">
        <v>56</v>
      </c>
      <c r="L17" s="15" t="s">
        <v>57</v>
      </c>
      <c r="M17" s="189"/>
      <c r="N17" s="189"/>
    </row>
    <row r="18" spans="1:14" ht="13.5" thickTop="1">
      <c r="A18" s="186"/>
      <c r="B18" s="186"/>
      <c r="C18" s="199"/>
      <c r="D18" s="202"/>
      <c r="E18" s="13"/>
      <c r="F18" s="13"/>
      <c r="G18" s="13"/>
      <c r="H18" s="14" t="s">
        <v>58</v>
      </c>
      <c r="I18" s="16" t="s">
        <v>59</v>
      </c>
      <c r="J18" s="16" t="s">
        <v>60</v>
      </c>
      <c r="K18" s="16" t="s">
        <v>60</v>
      </c>
      <c r="L18" s="17" t="s">
        <v>59</v>
      </c>
      <c r="M18" s="189"/>
      <c r="N18" s="189"/>
    </row>
    <row r="19" spans="1:14" ht="12.75">
      <c r="A19" s="186"/>
      <c r="B19" s="186"/>
      <c r="C19" s="199"/>
      <c r="D19" s="202"/>
      <c r="E19" s="13">
        <v>2009</v>
      </c>
      <c r="F19" s="13">
        <v>2010</v>
      </c>
      <c r="G19" s="13">
        <v>2011</v>
      </c>
      <c r="H19" s="14" t="s">
        <v>89</v>
      </c>
      <c r="I19" s="18"/>
      <c r="J19" s="19"/>
      <c r="K19" s="19"/>
      <c r="L19" s="17"/>
      <c r="M19" s="189"/>
      <c r="N19" s="189"/>
    </row>
    <row r="20" spans="1:14" ht="110.25" customHeight="1" thickBot="1">
      <c r="A20" s="20"/>
      <c r="B20" s="21"/>
      <c r="C20" s="200"/>
      <c r="D20" s="203"/>
      <c r="E20" s="20"/>
      <c r="F20" s="20"/>
      <c r="G20" s="22"/>
      <c r="H20" s="23"/>
      <c r="I20" s="24"/>
      <c r="J20" s="25" t="s">
        <v>61</v>
      </c>
      <c r="K20" s="25" t="s">
        <v>62</v>
      </c>
      <c r="L20" s="26" t="s">
        <v>92</v>
      </c>
      <c r="M20" s="190"/>
      <c r="N20" s="190"/>
    </row>
    <row r="21" spans="1:14" ht="12.75" customHeight="1" thickTop="1">
      <c r="A21" s="27" t="s">
        <v>7</v>
      </c>
      <c r="B21" s="28" t="s">
        <v>8</v>
      </c>
      <c r="C21" s="28" t="s">
        <v>9</v>
      </c>
      <c r="D21" s="28" t="s">
        <v>10</v>
      </c>
      <c r="E21" s="28" t="s">
        <v>11</v>
      </c>
      <c r="F21" s="28" t="s">
        <v>12</v>
      </c>
      <c r="G21" s="28" t="s">
        <v>13</v>
      </c>
      <c r="H21" s="29" t="s">
        <v>14</v>
      </c>
      <c r="I21" s="28" t="s">
        <v>15</v>
      </c>
      <c r="J21" s="28" t="s">
        <v>16</v>
      </c>
      <c r="K21" s="28" t="s">
        <v>17</v>
      </c>
      <c r="L21" s="30" t="s">
        <v>18</v>
      </c>
      <c r="M21" s="31">
        <v>13</v>
      </c>
      <c r="N21" s="32">
        <v>14</v>
      </c>
    </row>
    <row r="22" spans="8:14" ht="12.75" hidden="1">
      <c r="H22" s="1"/>
      <c r="L22" s="33"/>
      <c r="M22" s="34"/>
      <c r="N22" s="35"/>
    </row>
    <row r="23" spans="8:14" ht="12.75" hidden="1">
      <c r="H23" s="1"/>
      <c r="L23" s="33"/>
      <c r="M23" s="34"/>
      <c r="N23" s="35"/>
    </row>
    <row r="24" spans="8:14" ht="12.75" hidden="1">
      <c r="H24" s="1"/>
      <c r="L24" s="33"/>
      <c r="M24" s="34"/>
      <c r="N24" s="35"/>
    </row>
    <row r="25" spans="8:14" ht="12.75" hidden="1">
      <c r="H25" s="1"/>
      <c r="L25" s="33"/>
      <c r="M25" s="34"/>
      <c r="N25" s="35"/>
    </row>
    <row r="26" spans="8:14" ht="12.75" hidden="1">
      <c r="H26" s="1"/>
      <c r="L26" s="33"/>
      <c r="M26" s="34"/>
      <c r="N26" s="35"/>
    </row>
    <row r="27" spans="8:14" ht="12.75" hidden="1">
      <c r="H27" s="1"/>
      <c r="L27" s="33"/>
      <c r="M27" s="34"/>
      <c r="N27" s="35"/>
    </row>
    <row r="28" spans="8:14" ht="12.75" hidden="1">
      <c r="H28" s="1"/>
      <c r="L28" s="33"/>
      <c r="M28" s="34"/>
      <c r="N28" s="35"/>
    </row>
    <row r="29" spans="8:14" ht="12.75" hidden="1">
      <c r="H29" s="1"/>
      <c r="L29" s="33"/>
      <c r="M29" s="34"/>
      <c r="N29" s="35"/>
    </row>
    <row r="30" spans="8:14" ht="12.75" hidden="1">
      <c r="H30" s="1"/>
      <c r="L30" s="33"/>
      <c r="M30" s="34"/>
      <c r="N30" s="35"/>
    </row>
    <row r="31" spans="8:14" ht="12.75" hidden="1">
      <c r="H31" s="1"/>
      <c r="L31" s="33"/>
      <c r="M31" s="34"/>
      <c r="N31" s="35"/>
    </row>
    <row r="32" spans="8:14" ht="12.75" hidden="1">
      <c r="H32" s="1"/>
      <c r="L32" s="33"/>
      <c r="M32" s="34"/>
      <c r="N32" s="35"/>
    </row>
    <row r="33" spans="1:14" ht="25.5">
      <c r="A33" s="36"/>
      <c r="B33" s="37" t="s">
        <v>19</v>
      </c>
      <c r="C33" s="38">
        <f aca="true" t="shared" si="0" ref="C33:H33">SUM(C34:C46)</f>
        <v>15</v>
      </c>
      <c r="D33" s="38">
        <f t="shared" si="0"/>
        <v>14</v>
      </c>
      <c r="E33" s="38">
        <f t="shared" si="0"/>
        <v>15</v>
      </c>
      <c r="F33" s="38">
        <f t="shared" si="0"/>
        <v>15</v>
      </c>
      <c r="G33" s="39">
        <f t="shared" si="0"/>
        <v>15</v>
      </c>
      <c r="H33" s="38">
        <f t="shared" si="0"/>
        <v>18</v>
      </c>
      <c r="I33" s="40"/>
      <c r="J33" s="40"/>
      <c r="K33" s="41"/>
      <c r="L33" s="42">
        <f>SUM(L34:L46)</f>
        <v>23.750000000000004</v>
      </c>
      <c r="M33" s="43">
        <f aca="true" t="shared" si="1" ref="M33:M38">L33*1.02907</f>
        <v>24.4404125</v>
      </c>
      <c r="N33" s="44">
        <f aca="true" t="shared" si="2" ref="N33:N38">M33*1.029</f>
        <v>25.1491844625</v>
      </c>
    </row>
    <row r="34" spans="1:14" ht="12.75">
      <c r="A34" s="45"/>
      <c r="B34" s="107" t="s">
        <v>77</v>
      </c>
      <c r="C34" s="46">
        <v>1</v>
      </c>
      <c r="D34" s="46">
        <v>1</v>
      </c>
      <c r="E34" s="46">
        <v>1</v>
      </c>
      <c r="F34" s="46">
        <v>1</v>
      </c>
      <c r="G34" s="47">
        <v>1</v>
      </c>
      <c r="H34" s="48">
        <v>1</v>
      </c>
      <c r="I34" s="49">
        <v>1.74</v>
      </c>
      <c r="J34" s="49">
        <v>1.95</v>
      </c>
      <c r="K34" s="50">
        <v>2.36</v>
      </c>
      <c r="L34" s="51">
        <v>2.36</v>
      </c>
      <c r="M34" s="43">
        <f t="shared" si="1"/>
        <v>2.4286052</v>
      </c>
      <c r="N34" s="44">
        <f t="shared" si="2"/>
        <v>2.4990347507999995</v>
      </c>
    </row>
    <row r="35" spans="1:14" ht="12.75">
      <c r="A35" s="45"/>
      <c r="B35" s="53" t="s">
        <v>72</v>
      </c>
      <c r="C35" s="46">
        <v>9</v>
      </c>
      <c r="D35" s="46">
        <v>8</v>
      </c>
      <c r="E35" s="46">
        <v>9</v>
      </c>
      <c r="F35" s="46">
        <v>9</v>
      </c>
      <c r="G35" s="47">
        <v>9</v>
      </c>
      <c r="H35" s="54">
        <v>12</v>
      </c>
      <c r="I35" s="49">
        <v>1.29</v>
      </c>
      <c r="J35" s="49">
        <v>1.4</v>
      </c>
      <c r="K35" s="50">
        <v>1.45</v>
      </c>
      <c r="L35" s="51">
        <v>13.05</v>
      </c>
      <c r="M35" s="43">
        <f t="shared" si="1"/>
        <v>13.4293635</v>
      </c>
      <c r="N35" s="44">
        <f t="shared" si="2"/>
        <v>13.818815041499997</v>
      </c>
    </row>
    <row r="36" spans="1:14" ht="12.75">
      <c r="A36" s="45"/>
      <c r="B36" s="108" t="s">
        <v>73</v>
      </c>
      <c r="C36" s="46">
        <v>2</v>
      </c>
      <c r="D36" s="46">
        <v>2</v>
      </c>
      <c r="E36" s="46">
        <v>2</v>
      </c>
      <c r="F36" s="46">
        <v>2</v>
      </c>
      <c r="G36" s="47">
        <v>2</v>
      </c>
      <c r="H36" s="46">
        <v>2</v>
      </c>
      <c r="I36" s="49">
        <v>1.31</v>
      </c>
      <c r="J36" s="49">
        <v>1.31</v>
      </c>
      <c r="K36" s="50">
        <v>1.48</v>
      </c>
      <c r="L36" s="51">
        <v>2.96</v>
      </c>
      <c r="M36" s="43">
        <f t="shared" si="1"/>
        <v>3.0460472</v>
      </c>
      <c r="N36" s="44">
        <f t="shared" si="2"/>
        <v>3.1343825687999995</v>
      </c>
    </row>
    <row r="37" spans="1:14" ht="12.75">
      <c r="A37" s="45"/>
      <c r="B37" s="108" t="s">
        <v>74</v>
      </c>
      <c r="C37" s="46">
        <v>1</v>
      </c>
      <c r="D37" s="46">
        <v>1</v>
      </c>
      <c r="E37" s="46">
        <v>1</v>
      </c>
      <c r="F37" s="46">
        <v>1</v>
      </c>
      <c r="G37" s="47">
        <v>1</v>
      </c>
      <c r="H37" s="46">
        <v>1</v>
      </c>
      <c r="I37" s="49">
        <v>1.57</v>
      </c>
      <c r="J37" s="49">
        <v>1.63</v>
      </c>
      <c r="K37" s="50">
        <v>1.78</v>
      </c>
      <c r="L37" s="51">
        <v>1.78</v>
      </c>
      <c r="M37" s="43">
        <f t="shared" si="1"/>
        <v>1.8317446</v>
      </c>
      <c r="N37" s="44">
        <f t="shared" si="2"/>
        <v>1.8848651933999998</v>
      </c>
    </row>
    <row r="38" spans="1:14" ht="12.75">
      <c r="A38" s="45"/>
      <c r="B38" s="108" t="s">
        <v>75</v>
      </c>
      <c r="C38" s="46">
        <v>2</v>
      </c>
      <c r="D38" s="46">
        <v>2</v>
      </c>
      <c r="E38" s="46">
        <v>2</v>
      </c>
      <c r="F38" s="46">
        <v>2</v>
      </c>
      <c r="G38" s="47">
        <v>2</v>
      </c>
      <c r="H38" s="46">
        <v>2</v>
      </c>
      <c r="I38" s="56">
        <v>1.58</v>
      </c>
      <c r="J38" s="56">
        <v>1.65</v>
      </c>
      <c r="K38" s="50">
        <v>1.8</v>
      </c>
      <c r="L38" s="51">
        <v>3.6</v>
      </c>
      <c r="M38" s="43">
        <f t="shared" si="1"/>
        <v>3.704652</v>
      </c>
      <c r="N38" s="44">
        <f t="shared" si="2"/>
        <v>3.8120869079999995</v>
      </c>
    </row>
    <row r="39" spans="1:14" ht="12.75">
      <c r="A39" s="45"/>
      <c r="B39" s="55"/>
      <c r="C39" s="46"/>
      <c r="D39" s="46"/>
      <c r="E39" s="46"/>
      <c r="F39" s="46"/>
      <c r="G39" s="47"/>
      <c r="H39" s="46"/>
      <c r="I39" s="56"/>
      <c r="J39" s="56"/>
      <c r="K39" s="50"/>
      <c r="L39" s="51"/>
      <c r="M39" s="43"/>
      <c r="N39" s="44"/>
    </row>
    <row r="40" spans="1:14" ht="12.75">
      <c r="A40" s="45"/>
      <c r="B40" s="55"/>
      <c r="C40" s="46"/>
      <c r="D40" s="46"/>
      <c r="E40" s="46"/>
      <c r="F40" s="46"/>
      <c r="G40" s="47"/>
      <c r="H40" s="46"/>
      <c r="I40" s="56"/>
      <c r="J40" s="56"/>
      <c r="K40" s="50"/>
      <c r="L40" s="57"/>
      <c r="M40" s="52"/>
      <c r="N40" s="44"/>
    </row>
    <row r="41" spans="1:14" ht="12.75">
      <c r="A41" s="45"/>
      <c r="B41" s="55"/>
      <c r="C41" s="46"/>
      <c r="D41" s="46"/>
      <c r="E41" s="46"/>
      <c r="F41" s="46"/>
      <c r="G41" s="47"/>
      <c r="H41" s="46"/>
      <c r="I41" s="56"/>
      <c r="J41" s="56"/>
      <c r="K41" s="50"/>
      <c r="L41" s="57"/>
      <c r="M41" s="52"/>
      <c r="N41" s="44"/>
    </row>
    <row r="42" spans="1:14" ht="12.75">
      <c r="A42" s="45"/>
      <c r="B42" s="55"/>
      <c r="C42" s="46"/>
      <c r="D42" s="46"/>
      <c r="E42" s="46"/>
      <c r="F42" s="46"/>
      <c r="G42" s="47"/>
      <c r="H42" s="46"/>
      <c r="I42" s="56"/>
      <c r="J42" s="56"/>
      <c r="K42" s="50"/>
      <c r="L42" s="57"/>
      <c r="M42" s="52"/>
      <c r="N42" s="44"/>
    </row>
    <row r="43" spans="1:14" ht="12.75">
      <c r="A43" s="45"/>
      <c r="B43" s="55"/>
      <c r="C43" s="46"/>
      <c r="D43" s="46"/>
      <c r="E43" s="46"/>
      <c r="F43" s="46"/>
      <c r="G43" s="47"/>
      <c r="H43" s="46"/>
      <c r="I43" s="56"/>
      <c r="J43" s="56"/>
      <c r="K43" s="50"/>
      <c r="L43" s="57"/>
      <c r="M43" s="52"/>
      <c r="N43" s="44"/>
    </row>
    <row r="44" spans="1:14" ht="12.75">
      <c r="A44" s="45"/>
      <c r="B44" s="54"/>
      <c r="C44" s="46"/>
      <c r="D44" s="46"/>
      <c r="E44" s="46"/>
      <c r="F44" s="46"/>
      <c r="G44" s="47"/>
      <c r="H44" s="46"/>
      <c r="I44" s="56"/>
      <c r="J44" s="56"/>
      <c r="K44" s="50"/>
      <c r="L44" s="57"/>
      <c r="M44" s="52"/>
      <c r="N44" s="44"/>
    </row>
    <row r="45" spans="1:14" ht="12.75">
      <c r="A45" s="45"/>
      <c r="B45" s="55"/>
      <c r="C45" s="46"/>
      <c r="D45" s="46"/>
      <c r="E45" s="46"/>
      <c r="F45" s="46"/>
      <c r="G45" s="58"/>
      <c r="H45" s="46"/>
      <c r="I45" s="56"/>
      <c r="J45" s="56"/>
      <c r="K45" s="50"/>
      <c r="L45" s="51">
        <v>0</v>
      </c>
      <c r="M45" s="59"/>
      <c r="N45" s="60"/>
    </row>
    <row r="46" spans="1:14" ht="12.75">
      <c r="A46" s="61"/>
      <c r="B46" s="54"/>
      <c r="C46" s="54"/>
      <c r="D46" s="54"/>
      <c r="E46" s="54"/>
      <c r="F46" s="54"/>
      <c r="G46" s="62"/>
      <c r="H46" s="54"/>
      <c r="I46" s="54"/>
      <c r="J46" s="54"/>
      <c r="K46" s="63"/>
      <c r="L46" s="51">
        <f>E46*K46</f>
        <v>0</v>
      </c>
      <c r="M46" s="59"/>
      <c r="N46" s="60"/>
    </row>
    <row r="47" spans="1:14" ht="25.5">
      <c r="A47" s="36"/>
      <c r="B47" s="37" t="s">
        <v>20</v>
      </c>
      <c r="C47" s="38">
        <f aca="true" t="shared" si="3" ref="C47:H47">SUM(C48:C50)</f>
        <v>14</v>
      </c>
      <c r="D47" s="38">
        <f t="shared" si="3"/>
        <v>14</v>
      </c>
      <c r="E47" s="38">
        <f t="shared" si="3"/>
        <v>14</v>
      </c>
      <c r="F47" s="38">
        <f t="shared" si="3"/>
        <v>14</v>
      </c>
      <c r="G47" s="39">
        <f t="shared" si="3"/>
        <v>14</v>
      </c>
      <c r="H47" s="38">
        <f t="shared" si="3"/>
        <v>15</v>
      </c>
      <c r="I47" s="40"/>
      <c r="J47" s="40"/>
      <c r="K47" s="64"/>
      <c r="L47" s="65">
        <f>SUM(L48:L50)</f>
        <v>20.908</v>
      </c>
      <c r="M47" s="52">
        <f>L47*1.029</f>
        <v>21.514332</v>
      </c>
      <c r="N47" s="44">
        <f>M47*1.029</f>
        <v>22.138247628</v>
      </c>
    </row>
    <row r="48" spans="1:14" ht="12.75">
      <c r="A48" s="45"/>
      <c r="B48" s="107" t="s">
        <v>76</v>
      </c>
      <c r="C48" s="46">
        <v>1</v>
      </c>
      <c r="D48" s="46">
        <v>1</v>
      </c>
      <c r="E48" s="46">
        <v>1</v>
      </c>
      <c r="F48" s="46">
        <v>1</v>
      </c>
      <c r="G48" s="47">
        <v>1</v>
      </c>
      <c r="H48" s="48">
        <v>1</v>
      </c>
      <c r="I48" s="66">
        <v>1.12</v>
      </c>
      <c r="J48" s="46">
        <v>1.209</v>
      </c>
      <c r="K48" s="67">
        <v>1.388</v>
      </c>
      <c r="L48" s="57">
        <v>1.388</v>
      </c>
      <c r="M48" s="52">
        <f aca="true" t="shared" si="4" ref="M48:N53">L48*1.029</f>
        <v>1.4282519999999999</v>
      </c>
      <c r="N48" s="44">
        <f t="shared" si="4"/>
        <v>1.4696713079999997</v>
      </c>
    </row>
    <row r="49" spans="1:14" ht="12.75">
      <c r="A49" s="45"/>
      <c r="B49" s="108" t="s">
        <v>72</v>
      </c>
      <c r="C49" s="46">
        <v>12</v>
      </c>
      <c r="D49" s="46">
        <v>12</v>
      </c>
      <c r="E49" s="46">
        <v>9</v>
      </c>
      <c r="F49" s="46">
        <v>9</v>
      </c>
      <c r="G49" s="47">
        <v>9</v>
      </c>
      <c r="H49" s="46">
        <v>13</v>
      </c>
      <c r="I49" s="66">
        <v>1.24</v>
      </c>
      <c r="J49" s="46">
        <v>1.35</v>
      </c>
      <c r="K49" s="67">
        <v>1.48</v>
      </c>
      <c r="L49" s="68">
        <v>13.32</v>
      </c>
      <c r="M49" s="52">
        <f t="shared" si="4"/>
        <v>13.70628</v>
      </c>
      <c r="N49" s="44">
        <f t="shared" si="4"/>
        <v>14.103762119999999</v>
      </c>
    </row>
    <row r="50" spans="1:14" ht="12.75">
      <c r="A50" s="45"/>
      <c r="B50" s="108" t="s">
        <v>74</v>
      </c>
      <c r="C50" s="46">
        <v>1</v>
      </c>
      <c r="D50" s="46">
        <v>1</v>
      </c>
      <c r="E50" s="46">
        <v>4</v>
      </c>
      <c r="F50" s="46">
        <v>4</v>
      </c>
      <c r="G50" s="47">
        <v>4</v>
      </c>
      <c r="H50" s="46">
        <v>1</v>
      </c>
      <c r="I50" s="66">
        <v>1.36</v>
      </c>
      <c r="J50" s="46">
        <v>1.45</v>
      </c>
      <c r="K50" s="67">
        <v>1.55</v>
      </c>
      <c r="L50" s="68">
        <v>6.2</v>
      </c>
      <c r="M50" s="52">
        <f t="shared" si="4"/>
        <v>6.3797999999999995</v>
      </c>
      <c r="N50" s="44">
        <f t="shared" si="4"/>
        <v>6.564814199999999</v>
      </c>
    </row>
    <row r="51" spans="1:14" ht="12.75" customHeight="1">
      <c r="A51" s="36"/>
      <c r="B51" s="37" t="s">
        <v>21</v>
      </c>
      <c r="C51" s="38">
        <f aca="true" t="shared" si="5" ref="C51:H51">SUM(C52:C58)</f>
        <v>4</v>
      </c>
      <c r="D51" s="38">
        <f t="shared" si="5"/>
        <v>4</v>
      </c>
      <c r="E51" s="38">
        <f t="shared" si="5"/>
        <v>4</v>
      </c>
      <c r="F51" s="38">
        <f t="shared" si="5"/>
        <v>4</v>
      </c>
      <c r="G51" s="39">
        <f t="shared" si="5"/>
        <v>4</v>
      </c>
      <c r="H51" s="38">
        <f t="shared" si="5"/>
        <v>4</v>
      </c>
      <c r="I51" s="40"/>
      <c r="J51" s="40"/>
      <c r="K51" s="64"/>
      <c r="L51" s="65">
        <f>SUM(L52:L58)</f>
        <v>4.1</v>
      </c>
      <c r="M51" s="52">
        <f t="shared" si="4"/>
        <v>4.2189</v>
      </c>
      <c r="N51" s="44">
        <f t="shared" si="4"/>
        <v>4.3412481</v>
      </c>
    </row>
    <row r="52" spans="1:14" ht="12.75">
      <c r="A52" s="45"/>
      <c r="B52" s="107" t="s">
        <v>78</v>
      </c>
      <c r="C52" s="46">
        <v>1</v>
      </c>
      <c r="D52" s="46">
        <v>1</v>
      </c>
      <c r="E52" s="46">
        <v>1</v>
      </c>
      <c r="F52" s="46">
        <v>1</v>
      </c>
      <c r="G52" s="47">
        <v>1</v>
      </c>
      <c r="H52" s="48">
        <v>1</v>
      </c>
      <c r="I52" s="66">
        <v>0.95</v>
      </c>
      <c r="J52" s="46">
        <v>1.12</v>
      </c>
      <c r="K52" s="67">
        <v>1.28</v>
      </c>
      <c r="L52" s="57">
        <v>1.28</v>
      </c>
      <c r="M52" s="52">
        <f t="shared" si="4"/>
        <v>1.3171199999999998</v>
      </c>
      <c r="N52" s="44">
        <f t="shared" si="4"/>
        <v>1.3553164799999997</v>
      </c>
    </row>
    <row r="53" spans="1:14" ht="12.75">
      <c r="A53" s="45"/>
      <c r="B53" s="108" t="s">
        <v>79</v>
      </c>
      <c r="C53" s="46">
        <v>3</v>
      </c>
      <c r="D53" s="46">
        <v>3</v>
      </c>
      <c r="E53" s="46">
        <v>3</v>
      </c>
      <c r="F53" s="46">
        <v>3</v>
      </c>
      <c r="G53" s="47">
        <v>3</v>
      </c>
      <c r="H53" s="46">
        <v>3</v>
      </c>
      <c r="I53" s="66">
        <v>0.8</v>
      </c>
      <c r="J53" s="46">
        <v>0.82</v>
      </c>
      <c r="K53" s="67">
        <v>0.94</v>
      </c>
      <c r="L53" s="57">
        <v>2.82</v>
      </c>
      <c r="M53" s="52">
        <f t="shared" si="4"/>
        <v>2.9017799999999996</v>
      </c>
      <c r="N53" s="44">
        <f t="shared" si="4"/>
        <v>2.9859316199999992</v>
      </c>
    </row>
    <row r="54" spans="1:14" ht="12.75">
      <c r="A54" s="45"/>
      <c r="B54" s="55"/>
      <c r="C54" s="46"/>
      <c r="D54" s="46"/>
      <c r="E54" s="46"/>
      <c r="F54" s="46"/>
      <c r="G54" s="47"/>
      <c r="H54" s="46"/>
      <c r="I54" s="66"/>
      <c r="J54" s="46"/>
      <c r="K54" s="67"/>
      <c r="L54" s="57"/>
      <c r="M54" s="52"/>
      <c r="N54" s="44"/>
    </row>
    <row r="55" spans="1:14" ht="12.75">
      <c r="A55" s="45"/>
      <c r="B55" s="46"/>
      <c r="C55" s="46"/>
      <c r="D55" s="46"/>
      <c r="E55" s="46"/>
      <c r="F55" s="46"/>
      <c r="G55" s="47"/>
      <c r="H55" s="46"/>
      <c r="I55" s="66"/>
      <c r="J55" s="46"/>
      <c r="K55" s="67"/>
      <c r="L55" s="57"/>
      <c r="M55" s="52"/>
      <c r="N55" s="44"/>
    </row>
    <row r="56" spans="1:14" ht="12.75">
      <c r="A56" s="45"/>
      <c r="B56" s="46"/>
      <c r="C56" s="46"/>
      <c r="D56" s="46"/>
      <c r="E56" s="46"/>
      <c r="F56" s="46"/>
      <c r="G56" s="47"/>
      <c r="H56" s="46"/>
      <c r="I56" s="66"/>
      <c r="J56" s="46"/>
      <c r="K56" s="67"/>
      <c r="L56" s="57"/>
      <c r="M56" s="52"/>
      <c r="N56" s="44"/>
    </row>
    <row r="57" spans="1:14" ht="12.75">
      <c r="A57" s="45"/>
      <c r="B57" s="46"/>
      <c r="C57" s="46"/>
      <c r="D57" s="46"/>
      <c r="E57" s="46"/>
      <c r="F57" s="46"/>
      <c r="G57" s="47"/>
      <c r="H57" s="46"/>
      <c r="I57" s="46"/>
      <c r="J57" s="46"/>
      <c r="K57" s="67"/>
      <c r="L57" s="68"/>
      <c r="M57" s="59"/>
      <c r="N57" s="60"/>
    </row>
    <row r="58" spans="1:14" ht="12.75">
      <c r="A58" s="45"/>
      <c r="B58" s="46"/>
      <c r="C58" s="46"/>
      <c r="D58" s="46"/>
      <c r="E58" s="46"/>
      <c r="F58" s="46"/>
      <c r="G58" s="58"/>
      <c r="H58" s="46"/>
      <c r="I58" s="46"/>
      <c r="J58" s="46"/>
      <c r="K58" s="67"/>
      <c r="L58" s="68"/>
      <c r="M58" s="59"/>
      <c r="N58" s="60"/>
    </row>
    <row r="59" spans="1:14" ht="12.75">
      <c r="A59" s="36"/>
      <c r="B59" s="37" t="s">
        <v>22</v>
      </c>
      <c r="C59" s="38">
        <f aca="true" t="shared" si="6" ref="C59:H59">SUM(C60:C63)</f>
        <v>6</v>
      </c>
      <c r="D59" s="38">
        <f t="shared" si="6"/>
        <v>6</v>
      </c>
      <c r="E59" s="38">
        <f t="shared" si="6"/>
        <v>6</v>
      </c>
      <c r="F59" s="38">
        <f t="shared" si="6"/>
        <v>6</v>
      </c>
      <c r="G59" s="39">
        <f t="shared" si="6"/>
        <v>6</v>
      </c>
      <c r="H59" s="38">
        <f t="shared" si="6"/>
        <v>6</v>
      </c>
      <c r="I59" s="40"/>
      <c r="J59" s="40"/>
      <c r="K59" s="64"/>
      <c r="L59" s="65">
        <f>SUM(L60:L63)</f>
        <v>3.9</v>
      </c>
      <c r="M59" s="52">
        <f>L59*1.029</f>
        <v>4.0131</v>
      </c>
      <c r="N59" s="44">
        <f>M59*1.029</f>
        <v>4.1294799</v>
      </c>
    </row>
    <row r="60" spans="1:14" ht="12.75">
      <c r="A60" s="45"/>
      <c r="B60" s="107" t="s">
        <v>80</v>
      </c>
      <c r="C60" s="46">
        <v>6</v>
      </c>
      <c r="D60" s="46">
        <v>6</v>
      </c>
      <c r="E60" s="46">
        <v>6</v>
      </c>
      <c r="F60" s="46">
        <v>6</v>
      </c>
      <c r="G60" s="47">
        <v>6</v>
      </c>
      <c r="H60" s="48">
        <v>6</v>
      </c>
      <c r="I60" s="46">
        <v>0.62</v>
      </c>
      <c r="J60" s="46">
        <v>0.63</v>
      </c>
      <c r="K60" s="67">
        <v>0.65</v>
      </c>
      <c r="L60" s="57">
        <v>3.9</v>
      </c>
      <c r="M60" s="52">
        <f>L60*1.029</f>
        <v>4.0131</v>
      </c>
      <c r="N60" s="44">
        <f>M60*1.029</f>
        <v>4.1294799</v>
      </c>
    </row>
    <row r="61" spans="1:14" ht="12.75">
      <c r="A61" s="45"/>
      <c r="B61" s="55"/>
      <c r="C61" s="46"/>
      <c r="D61" s="46"/>
      <c r="E61" s="46"/>
      <c r="F61" s="46"/>
      <c r="G61" s="47"/>
      <c r="H61" s="46"/>
      <c r="I61" s="46"/>
      <c r="J61" s="46"/>
      <c r="K61" s="67"/>
      <c r="L61" s="57"/>
      <c r="M61" s="52"/>
      <c r="N61" s="44"/>
    </row>
    <row r="62" spans="1:14" ht="12.75">
      <c r="A62" s="45"/>
      <c r="B62" s="46"/>
      <c r="C62" s="46"/>
      <c r="D62" s="46"/>
      <c r="E62" s="46"/>
      <c r="F62" s="46"/>
      <c r="G62" s="47"/>
      <c r="H62" s="46"/>
      <c r="I62" s="46"/>
      <c r="J62" s="46"/>
      <c r="K62" s="67"/>
      <c r="L62" s="51"/>
      <c r="M62" s="59"/>
      <c r="N62" s="60"/>
    </row>
    <row r="63" spans="1:14" ht="12.75">
      <c r="A63" s="45"/>
      <c r="B63" s="46"/>
      <c r="C63" s="46"/>
      <c r="D63" s="46"/>
      <c r="E63" s="46"/>
      <c r="F63" s="46"/>
      <c r="G63" s="47"/>
      <c r="H63" s="46"/>
      <c r="I63" s="46"/>
      <c r="J63" s="46"/>
      <c r="K63" s="67"/>
      <c r="L63" s="51"/>
      <c r="M63" s="59"/>
      <c r="N63" s="60"/>
    </row>
    <row r="64" spans="1:14" ht="12.75">
      <c r="A64" s="36"/>
      <c r="B64" s="37" t="s">
        <v>63</v>
      </c>
      <c r="C64" s="38">
        <f aca="true" t="shared" si="7" ref="C64:H64">SUM(C65:C68)</f>
        <v>0</v>
      </c>
      <c r="D64" s="38">
        <f t="shared" si="7"/>
        <v>0</v>
      </c>
      <c r="E64" s="38">
        <f t="shared" si="7"/>
        <v>0</v>
      </c>
      <c r="F64" s="38">
        <f t="shared" si="7"/>
        <v>0</v>
      </c>
      <c r="G64" s="39">
        <f t="shared" si="7"/>
        <v>0</v>
      </c>
      <c r="H64" s="38">
        <f t="shared" si="7"/>
        <v>0</v>
      </c>
      <c r="I64" s="40"/>
      <c r="J64" s="40"/>
      <c r="K64" s="64"/>
      <c r="L64" s="57"/>
      <c r="M64" s="59">
        <f aca="true" t="shared" si="8" ref="M64:M69">L64*1.007</f>
        <v>0</v>
      </c>
      <c r="N64" s="60">
        <f aca="true" t="shared" si="9" ref="N64:N69">M64*1.007</f>
        <v>0</v>
      </c>
    </row>
    <row r="65" spans="1:14" ht="12.75">
      <c r="A65" s="45"/>
      <c r="B65" s="46"/>
      <c r="C65" s="46"/>
      <c r="D65" s="46"/>
      <c r="E65" s="46"/>
      <c r="F65" s="46"/>
      <c r="G65" s="58"/>
      <c r="H65" s="48"/>
      <c r="I65" s="46"/>
      <c r="J65" s="46"/>
      <c r="K65" s="67"/>
      <c r="L65" s="57"/>
      <c r="M65" s="52"/>
      <c r="N65" s="44"/>
    </row>
    <row r="66" spans="1:14" ht="12.75">
      <c r="A66" s="45"/>
      <c r="B66" s="46"/>
      <c r="C66" s="46"/>
      <c r="D66" s="46"/>
      <c r="E66" s="46"/>
      <c r="F66" s="46"/>
      <c r="G66" s="58"/>
      <c r="H66" s="46"/>
      <c r="I66" s="46"/>
      <c r="J66" s="46"/>
      <c r="K66" s="67"/>
      <c r="L66" s="68">
        <f>E66*K66</f>
        <v>0</v>
      </c>
      <c r="M66" s="59">
        <f t="shared" si="8"/>
        <v>0</v>
      </c>
      <c r="N66" s="60">
        <f t="shared" si="9"/>
        <v>0</v>
      </c>
    </row>
    <row r="67" spans="1:14" ht="12.75">
      <c r="A67" s="45"/>
      <c r="B67" s="46"/>
      <c r="C67" s="46"/>
      <c r="D67" s="46"/>
      <c r="E67" s="46"/>
      <c r="F67" s="46"/>
      <c r="G67" s="58"/>
      <c r="H67" s="46"/>
      <c r="I67" s="46"/>
      <c r="J67" s="46"/>
      <c r="K67" s="67"/>
      <c r="L67" s="68">
        <f>E67*K67</f>
        <v>0</v>
      </c>
      <c r="M67" s="59">
        <f t="shared" si="8"/>
        <v>0</v>
      </c>
      <c r="N67" s="60">
        <f t="shared" si="9"/>
        <v>0</v>
      </c>
    </row>
    <row r="68" spans="1:14" ht="12.75" customHeight="1" thickBot="1">
      <c r="A68" s="45"/>
      <c r="B68" s="46"/>
      <c r="C68" s="46"/>
      <c r="D68" s="46"/>
      <c r="E68" s="46"/>
      <c r="F68" s="46"/>
      <c r="G68" s="58"/>
      <c r="H68" s="69"/>
      <c r="I68" s="46"/>
      <c r="J68" s="46"/>
      <c r="K68" s="67"/>
      <c r="L68" s="68">
        <f>E68*K68</f>
        <v>0</v>
      </c>
      <c r="M68" s="70">
        <f t="shared" si="8"/>
        <v>0</v>
      </c>
      <c r="N68" s="71">
        <f t="shared" si="9"/>
        <v>0</v>
      </c>
    </row>
    <row r="69" spans="1:250" s="77" customFormat="1" ht="16.5" customHeight="1" thickBot="1" thickTop="1">
      <c r="A69" s="180" t="s">
        <v>71</v>
      </c>
      <c r="B69" s="181"/>
      <c r="C69" s="72">
        <f aca="true" t="shared" si="10" ref="C69:H69">SUM(C24+C33+C47+C51+C59+C64)</f>
        <v>39</v>
      </c>
      <c r="D69" s="72">
        <f t="shared" si="10"/>
        <v>38</v>
      </c>
      <c r="E69" s="72">
        <f t="shared" si="10"/>
        <v>39</v>
      </c>
      <c r="F69" s="72">
        <f t="shared" si="10"/>
        <v>39</v>
      </c>
      <c r="G69" s="72">
        <f t="shared" si="10"/>
        <v>39</v>
      </c>
      <c r="H69" s="72">
        <f t="shared" si="10"/>
        <v>43</v>
      </c>
      <c r="I69" s="73"/>
      <c r="J69" s="73"/>
      <c r="K69" s="74"/>
      <c r="L69" s="75">
        <f>SUM(L24+L33+L47+L51+L59+L64)</f>
        <v>52.658</v>
      </c>
      <c r="M69" s="76">
        <f t="shared" si="8"/>
        <v>53.026605999999994</v>
      </c>
      <c r="N69" s="76">
        <f t="shared" si="9"/>
        <v>53.39779224199999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</row>
    <row r="70" ht="13.5" thickTop="1">
      <c r="K70" s="78"/>
    </row>
    <row r="71" ht="12.75">
      <c r="K71" s="78"/>
    </row>
    <row r="72" spans="1:11" ht="12.75">
      <c r="A72" s="79" t="s">
        <v>23</v>
      </c>
      <c r="H72" s="79"/>
      <c r="I72" s="79"/>
      <c r="J72" s="79"/>
      <c r="K72" s="80"/>
    </row>
    <row r="73" spans="1:12" ht="13.5" thickBot="1">
      <c r="A73" s="81"/>
      <c r="B73" s="82"/>
      <c r="C73" s="82"/>
      <c r="D73" s="82"/>
      <c r="E73" s="82"/>
      <c r="F73" s="82"/>
      <c r="G73" s="82"/>
      <c r="H73" s="81"/>
      <c r="I73" s="81"/>
      <c r="J73" s="81"/>
      <c r="K73" s="83"/>
      <c r="L73" s="82"/>
    </row>
    <row r="74" spans="1:12" ht="13.5" thickBot="1">
      <c r="A74" s="81" t="s">
        <v>81</v>
      </c>
      <c r="B74" s="82"/>
      <c r="C74" s="82"/>
      <c r="D74" s="82"/>
      <c r="E74" s="82"/>
      <c r="F74" s="82"/>
      <c r="G74" s="82"/>
      <c r="H74" s="81"/>
      <c r="I74" s="81"/>
      <c r="J74" s="81"/>
      <c r="K74" s="83"/>
      <c r="L74" s="82"/>
    </row>
    <row r="75" spans="1:12" ht="13.5" thickBot="1">
      <c r="A75" s="81"/>
      <c r="B75" s="82"/>
      <c r="C75" s="82"/>
      <c r="D75" s="82"/>
      <c r="E75" s="82"/>
      <c r="F75" s="82"/>
      <c r="G75" s="82"/>
      <c r="H75" s="81"/>
      <c r="I75" s="81"/>
      <c r="J75" s="81"/>
      <c r="K75" s="83"/>
      <c r="L75" s="82"/>
    </row>
    <row r="76" ht="12.75">
      <c r="H76" s="1"/>
    </row>
    <row r="77" ht="12.75">
      <c r="H77" s="1"/>
    </row>
    <row r="78" spans="1:8" ht="12.75">
      <c r="A78" s="84" t="s">
        <v>24</v>
      </c>
      <c r="B78" s="84"/>
      <c r="C78" s="84"/>
      <c r="D78" s="84"/>
      <c r="E78" s="84"/>
      <c r="F78" s="84"/>
      <c r="G78" s="84"/>
      <c r="H78" s="84"/>
    </row>
    <row r="79" spans="1:8" ht="12.75">
      <c r="A79" s="84" t="s">
        <v>25</v>
      </c>
      <c r="B79" s="84"/>
      <c r="C79" s="84"/>
      <c r="D79" s="84"/>
      <c r="E79" s="84"/>
      <c r="F79" s="84"/>
      <c r="G79" s="84"/>
      <c r="H79" s="84"/>
    </row>
    <row r="80" ht="12.75">
      <c r="H80" s="1"/>
    </row>
    <row r="81" spans="1:8" ht="12.75">
      <c r="A81" s="104" t="s">
        <v>82</v>
      </c>
      <c r="H81" s="1"/>
    </row>
    <row r="82" spans="1:8" ht="12.75">
      <c r="A82" s="104" t="s">
        <v>93</v>
      </c>
      <c r="C82" s="104" t="s">
        <v>94</v>
      </c>
      <c r="H82" s="1"/>
    </row>
    <row r="83" spans="1:8" ht="12.75">
      <c r="A83" s="104" t="s">
        <v>95</v>
      </c>
      <c r="H83" s="1"/>
    </row>
    <row r="84" ht="12.75">
      <c r="H84" s="1"/>
    </row>
    <row r="85" ht="12.75">
      <c r="H85" s="79"/>
    </row>
    <row r="86" spans="1:8" ht="12.75">
      <c r="A86" s="79" t="s">
        <v>64</v>
      </c>
      <c r="B86" s="79"/>
      <c r="C86" s="79"/>
      <c r="D86" s="79"/>
      <c r="E86" s="79"/>
      <c r="F86" s="79"/>
      <c r="H86" s="1"/>
    </row>
    <row r="87" spans="7:8" ht="12.75">
      <c r="G87" s="85"/>
      <c r="H87" s="1"/>
    </row>
    <row r="88" spans="1:8" ht="12.75">
      <c r="A88" s="79" t="s">
        <v>26</v>
      </c>
      <c r="B88" s="79" t="s">
        <v>43</v>
      </c>
      <c r="C88" s="79"/>
      <c r="H88" s="1"/>
    </row>
    <row r="89" ht="12.75">
      <c r="H89" s="1"/>
    </row>
    <row r="90" spans="1:12" ht="12.75">
      <c r="A90" s="85"/>
      <c r="B90" s="85" t="s">
        <v>27</v>
      </c>
      <c r="C90" s="86">
        <f>L69</f>
        <v>52.658</v>
      </c>
      <c r="D90" s="87" t="s">
        <v>28</v>
      </c>
      <c r="E90" s="109">
        <v>5415.37</v>
      </c>
      <c r="F90" s="85" t="s">
        <v>29</v>
      </c>
      <c r="G90" s="85" t="s">
        <v>30</v>
      </c>
      <c r="H90" s="85"/>
      <c r="J90" s="88"/>
      <c r="L90" s="89">
        <v>3421950</v>
      </c>
    </row>
    <row r="91" spans="1:12" ht="12.75">
      <c r="A91" s="85"/>
      <c r="B91" s="85"/>
      <c r="C91" s="85"/>
      <c r="D91" s="85"/>
      <c r="E91" s="85"/>
      <c r="F91" s="85"/>
      <c r="G91" s="85"/>
      <c r="H91" s="85"/>
      <c r="J91" s="90"/>
      <c r="L91" s="89"/>
    </row>
    <row r="92" spans="1:12" ht="12.75">
      <c r="A92" s="85"/>
      <c r="B92" s="85"/>
      <c r="C92" s="85"/>
      <c r="D92" s="85"/>
      <c r="E92" s="85"/>
      <c r="F92" s="85"/>
      <c r="G92" s="85" t="s">
        <v>31</v>
      </c>
      <c r="H92" s="85"/>
      <c r="J92" s="90"/>
      <c r="L92" s="89">
        <v>176000</v>
      </c>
    </row>
    <row r="93" spans="1:12" ht="12.75">
      <c r="A93" s="85"/>
      <c r="B93" s="85"/>
      <c r="C93" s="85"/>
      <c r="D93" s="85"/>
      <c r="E93" s="85"/>
      <c r="F93" s="85"/>
      <c r="G93" s="85"/>
      <c r="H93" s="85"/>
      <c r="J93" s="90"/>
      <c r="L93" s="89"/>
    </row>
    <row r="94" spans="1:12" ht="13.5" thickBot="1">
      <c r="A94" s="91"/>
      <c r="B94" s="92"/>
      <c r="C94" s="92"/>
      <c r="D94" s="91"/>
      <c r="E94" s="85"/>
      <c r="F94" s="85"/>
      <c r="G94" s="85" t="s">
        <v>32</v>
      </c>
      <c r="H94" s="91"/>
      <c r="I94" s="9"/>
      <c r="J94" s="93"/>
      <c r="K94" s="93"/>
      <c r="L94" s="94">
        <v>615950</v>
      </c>
    </row>
    <row r="95" spans="1:12" ht="13.5" thickTop="1">
      <c r="A95" s="91"/>
      <c r="B95" s="92"/>
      <c r="C95" s="92"/>
      <c r="D95" s="91"/>
      <c r="E95" s="85"/>
      <c r="F95" s="85"/>
      <c r="G95" s="95"/>
      <c r="H95" s="95"/>
      <c r="J95" s="90"/>
      <c r="L95" s="89"/>
    </row>
    <row r="96" spans="1:12" ht="12.75">
      <c r="A96" s="91"/>
      <c r="B96" s="91"/>
      <c r="C96" s="91"/>
      <c r="D96" s="91"/>
      <c r="E96" s="91"/>
      <c r="F96" s="91"/>
      <c r="G96" s="91" t="s">
        <v>33</v>
      </c>
      <c r="H96" s="91"/>
      <c r="J96" s="96"/>
      <c r="L96" s="89">
        <v>4213900</v>
      </c>
    </row>
    <row r="97" spans="1:10" ht="12.75">
      <c r="A97" s="91"/>
      <c r="B97" s="91"/>
      <c r="C97" s="91"/>
      <c r="D97" s="91"/>
      <c r="E97" s="91"/>
      <c r="F97" s="91"/>
      <c r="G97" s="91"/>
      <c r="H97" s="91"/>
      <c r="J97" s="97"/>
    </row>
    <row r="98" spans="1:10" ht="12.75">
      <c r="A98" s="98"/>
      <c r="B98" s="98"/>
      <c r="C98" s="98"/>
      <c r="D98" s="91"/>
      <c r="E98" s="91"/>
      <c r="F98" s="91"/>
      <c r="G98" s="91"/>
      <c r="H98" s="91"/>
      <c r="J98" s="97"/>
    </row>
    <row r="99" spans="1:12" ht="12.75">
      <c r="A99" s="99" t="s">
        <v>34</v>
      </c>
      <c r="B99" s="79" t="s">
        <v>44</v>
      </c>
      <c r="C99" s="79"/>
      <c r="H99" s="1"/>
      <c r="J99" s="97"/>
      <c r="L99" s="89"/>
    </row>
    <row r="100" spans="8:10" ht="12.75">
      <c r="H100" s="1"/>
      <c r="J100" s="97"/>
    </row>
    <row r="101" spans="1:12" ht="38.25">
      <c r="A101" s="85"/>
      <c r="B101" s="100" t="s">
        <v>35</v>
      </c>
      <c r="C101" s="101">
        <f>M69</f>
        <v>53.026605999999994</v>
      </c>
      <c r="D101" s="87" t="s">
        <v>28</v>
      </c>
      <c r="E101" s="109">
        <v>5821.52</v>
      </c>
      <c r="F101" s="85" t="s">
        <v>29</v>
      </c>
      <c r="G101" s="85" t="s">
        <v>30</v>
      </c>
      <c r="H101" s="85"/>
      <c r="J101" s="88"/>
      <c r="L101" s="89">
        <v>3704370</v>
      </c>
    </row>
    <row r="102" spans="1:12" ht="12.75">
      <c r="A102" s="85"/>
      <c r="B102" s="85"/>
      <c r="C102" s="85"/>
      <c r="D102" s="85"/>
      <c r="E102" s="85"/>
      <c r="F102" s="85"/>
      <c r="G102" s="85"/>
      <c r="H102" s="85"/>
      <c r="J102" s="90"/>
      <c r="L102" s="89"/>
    </row>
    <row r="103" spans="1:12" ht="12.75">
      <c r="A103" s="85"/>
      <c r="B103" s="85"/>
      <c r="C103" s="85"/>
      <c r="D103" s="85"/>
      <c r="E103" s="85"/>
      <c r="F103" s="85"/>
      <c r="G103" s="85" t="s">
        <v>31</v>
      </c>
      <c r="H103" s="85"/>
      <c r="J103" s="90"/>
      <c r="L103" s="89">
        <v>197000</v>
      </c>
    </row>
    <row r="104" spans="1:12" ht="12.75">
      <c r="A104" s="85"/>
      <c r="B104" s="85"/>
      <c r="C104" s="85"/>
      <c r="D104" s="85"/>
      <c r="E104" s="85"/>
      <c r="F104" s="85"/>
      <c r="G104" s="85"/>
      <c r="H104" s="85"/>
      <c r="J104" s="90"/>
      <c r="L104" s="89"/>
    </row>
    <row r="105" spans="1:12" ht="13.5" thickBot="1">
      <c r="A105" s="91"/>
      <c r="B105" s="92"/>
      <c r="C105" s="92"/>
      <c r="D105" s="91"/>
      <c r="E105" s="85"/>
      <c r="F105" s="85"/>
      <c r="G105" s="85" t="s">
        <v>32</v>
      </c>
      <c r="H105" s="91"/>
      <c r="I105" s="9"/>
      <c r="J105" s="93"/>
      <c r="K105" s="93"/>
      <c r="L105" s="94">
        <v>666780</v>
      </c>
    </row>
    <row r="106" spans="1:12" ht="13.5" thickTop="1">
      <c r="A106" s="91"/>
      <c r="B106" s="92"/>
      <c r="C106" s="92"/>
      <c r="D106" s="91"/>
      <c r="E106" s="85"/>
      <c r="F106" s="85"/>
      <c r="G106" s="95"/>
      <c r="H106" s="95"/>
      <c r="J106" s="90"/>
      <c r="L106" s="89"/>
    </row>
    <row r="107" spans="1:12" ht="12.75">
      <c r="A107" s="91"/>
      <c r="B107" s="91"/>
      <c r="C107" s="91"/>
      <c r="D107" s="91"/>
      <c r="E107" s="91"/>
      <c r="F107" s="91"/>
      <c r="G107" s="91" t="s">
        <v>33</v>
      </c>
      <c r="H107" s="91"/>
      <c r="J107" s="96"/>
      <c r="L107" s="89">
        <v>4568150</v>
      </c>
    </row>
    <row r="108" spans="1:12" ht="12.75">
      <c r="A108" s="91"/>
      <c r="B108" s="91"/>
      <c r="C108" s="91"/>
      <c r="D108" s="91"/>
      <c r="E108" s="91"/>
      <c r="F108" s="91"/>
      <c r="G108" s="91"/>
      <c r="H108" s="91"/>
      <c r="J108" s="97"/>
      <c r="L108" s="89"/>
    </row>
    <row r="109" spans="1:12" ht="12.75">
      <c r="A109" s="6"/>
      <c r="B109" s="6"/>
      <c r="C109" s="6"/>
      <c r="D109" s="6"/>
      <c r="E109" s="6"/>
      <c r="F109" s="6"/>
      <c r="G109" s="6"/>
      <c r="J109" s="97"/>
      <c r="L109" s="89"/>
    </row>
    <row r="110" spans="1:12" ht="12.75">
      <c r="A110" s="79" t="s">
        <v>36</v>
      </c>
      <c r="B110" s="79" t="s">
        <v>96</v>
      </c>
      <c r="C110" s="79"/>
      <c r="H110" s="1"/>
      <c r="J110" s="97"/>
      <c r="L110" s="89"/>
    </row>
    <row r="111" spans="8:12" ht="12.75">
      <c r="H111" s="1"/>
      <c r="J111" s="97"/>
      <c r="L111" s="89"/>
    </row>
    <row r="112" spans="1:12" ht="38.25">
      <c r="A112" s="85"/>
      <c r="B112" s="100" t="s">
        <v>37</v>
      </c>
      <c r="C112" s="101">
        <f>N69</f>
        <v>53.39779224199999</v>
      </c>
      <c r="D112" s="87" t="s">
        <v>28</v>
      </c>
      <c r="E112" s="109">
        <v>6083.49</v>
      </c>
      <c r="F112" s="85" t="s">
        <v>29</v>
      </c>
      <c r="G112" s="85" t="s">
        <v>30</v>
      </c>
      <c r="H112" s="85"/>
      <c r="J112" s="88"/>
      <c r="L112" s="89">
        <v>3898150</v>
      </c>
    </row>
    <row r="113" spans="1:12" ht="12.75">
      <c r="A113" s="85"/>
      <c r="B113" s="85"/>
      <c r="C113" s="85"/>
      <c r="D113" s="85"/>
      <c r="E113" s="85"/>
      <c r="F113" s="85"/>
      <c r="G113" s="85"/>
      <c r="H113" s="85"/>
      <c r="J113" s="90"/>
      <c r="L113" s="89"/>
    </row>
    <row r="114" spans="1:12" ht="12.75">
      <c r="A114" s="85"/>
      <c r="B114" s="85"/>
      <c r="C114" s="85"/>
      <c r="D114" s="85"/>
      <c r="E114" s="85"/>
      <c r="F114" s="85"/>
      <c r="G114" s="85" t="s">
        <v>31</v>
      </c>
      <c r="H114" s="85"/>
      <c r="J114" s="90"/>
      <c r="L114" s="89">
        <v>213000</v>
      </c>
    </row>
    <row r="115" spans="1:12" ht="12.75">
      <c r="A115" s="85"/>
      <c r="B115" s="85"/>
      <c r="C115" s="85"/>
      <c r="D115" s="85"/>
      <c r="E115" s="85"/>
      <c r="F115" s="85"/>
      <c r="G115" s="85"/>
      <c r="H115" s="85"/>
      <c r="J115" s="90"/>
      <c r="L115" s="89"/>
    </row>
    <row r="116" spans="1:12" ht="13.5" thickBot="1">
      <c r="A116" s="91"/>
      <c r="B116" s="92"/>
      <c r="C116" s="92"/>
      <c r="D116" s="91"/>
      <c r="E116" s="85"/>
      <c r="F116" s="85"/>
      <c r="G116" s="85" t="s">
        <v>32</v>
      </c>
      <c r="H116" s="91"/>
      <c r="I116" s="9"/>
      <c r="J116" s="93"/>
      <c r="K116" s="93"/>
      <c r="L116" s="94">
        <v>701660</v>
      </c>
    </row>
    <row r="117" spans="1:12" ht="13.5" thickTop="1">
      <c r="A117" s="91"/>
      <c r="B117" s="92"/>
      <c r="C117" s="92"/>
      <c r="D117" s="91"/>
      <c r="E117" s="85"/>
      <c r="F117" s="85"/>
      <c r="G117" s="95"/>
      <c r="H117" s="95"/>
      <c r="J117" s="90"/>
      <c r="L117" s="89"/>
    </row>
    <row r="118" spans="1:12" ht="12.75">
      <c r="A118" s="91"/>
      <c r="B118" s="91"/>
      <c r="C118" s="91"/>
      <c r="D118" s="91"/>
      <c r="E118" s="91"/>
      <c r="F118" s="91"/>
      <c r="G118" s="91" t="s">
        <v>33</v>
      </c>
      <c r="H118" s="91"/>
      <c r="J118" s="96"/>
      <c r="L118" s="89">
        <v>4812810</v>
      </c>
    </row>
    <row r="119" spans="1:12" ht="12.75">
      <c r="A119" s="91"/>
      <c r="B119" s="91"/>
      <c r="C119" s="91"/>
      <c r="D119" s="91"/>
      <c r="E119" s="91"/>
      <c r="F119" s="91"/>
      <c r="G119" s="91"/>
      <c r="H119" s="91"/>
      <c r="L119" s="89"/>
    </row>
    <row r="120" spans="1:12" ht="12.75">
      <c r="A120" s="91"/>
      <c r="B120" s="91"/>
      <c r="C120" s="91"/>
      <c r="D120" s="91"/>
      <c r="E120" s="91"/>
      <c r="F120" s="91"/>
      <c r="G120" s="91"/>
      <c r="H120" s="91"/>
      <c r="L120" s="89"/>
    </row>
    <row r="121" spans="1:12" ht="12.75">
      <c r="A121" s="6"/>
      <c r="B121" s="6"/>
      <c r="C121" s="6"/>
      <c r="D121" s="6"/>
      <c r="E121" s="6"/>
      <c r="F121" s="6"/>
      <c r="G121" s="6"/>
      <c r="L121" s="89"/>
    </row>
    <row r="122" spans="1:12" ht="12.75">
      <c r="A122" s="102" t="s">
        <v>65</v>
      </c>
      <c r="B122" s="6" t="s">
        <v>66</v>
      </c>
      <c r="C122" s="6"/>
      <c r="D122" s="6"/>
      <c r="E122" s="6"/>
      <c r="F122" s="6"/>
      <c r="G122" s="6"/>
      <c r="L122" s="89"/>
    </row>
    <row r="123" spans="1:12" ht="12.75">
      <c r="A123" s="102" t="s">
        <v>67</v>
      </c>
      <c r="B123" s="103" t="s">
        <v>68</v>
      </c>
      <c r="C123" s="103"/>
      <c r="D123" s="6"/>
      <c r="E123" s="6"/>
      <c r="F123" s="6"/>
      <c r="G123" s="6"/>
      <c r="L123" s="89"/>
    </row>
    <row r="124" spans="1:12" ht="12.75">
      <c r="A124" s="87"/>
      <c r="B124" s="104"/>
      <c r="H124" s="79"/>
      <c r="L124" s="89"/>
    </row>
    <row r="125" spans="8:12" ht="12.75">
      <c r="H125" s="79"/>
      <c r="L125" s="89"/>
    </row>
    <row r="126" spans="8:12" ht="12.75">
      <c r="H126" s="79"/>
      <c r="L126" s="89"/>
    </row>
    <row r="127" spans="8:13" ht="12.75">
      <c r="H127" s="85"/>
      <c r="I127" s="85"/>
      <c r="J127" s="85"/>
      <c r="K127" s="85"/>
      <c r="L127" s="105"/>
      <c r="M127" s="85"/>
    </row>
    <row r="128" spans="6:13" ht="12.75" customHeight="1">
      <c r="F128" s="85"/>
      <c r="H128" s="85"/>
      <c r="I128" s="210" t="s">
        <v>69</v>
      </c>
      <c r="J128" s="210"/>
      <c r="K128" s="85"/>
      <c r="L128" s="105"/>
      <c r="M128" s="85"/>
    </row>
    <row r="129" spans="6:13" ht="12.75">
      <c r="F129" s="91"/>
      <c r="H129" s="91"/>
      <c r="I129" s="210"/>
      <c r="J129" s="210"/>
      <c r="K129" s="85"/>
      <c r="L129" s="106"/>
      <c r="M129" s="91"/>
    </row>
    <row r="130" spans="6:13" ht="12.75">
      <c r="F130" s="91"/>
      <c r="H130" s="91"/>
      <c r="I130" s="211"/>
      <c r="J130" s="211"/>
      <c r="K130" s="85"/>
      <c r="L130" s="106"/>
      <c r="M130" s="91"/>
    </row>
    <row r="131" spans="6:13" ht="12.75">
      <c r="F131" s="91"/>
      <c r="H131" s="91"/>
      <c r="I131" s="212" t="s">
        <v>70</v>
      </c>
      <c r="J131" s="212"/>
      <c r="K131" s="91"/>
      <c r="L131" s="106"/>
      <c r="M131" s="91"/>
    </row>
    <row r="132" spans="8:13" ht="12.75">
      <c r="H132" s="91"/>
      <c r="I132" s="91"/>
      <c r="J132" s="91"/>
      <c r="K132" s="91"/>
      <c r="L132" s="91"/>
      <c r="M132" s="91"/>
    </row>
    <row r="133" spans="8:13" ht="12.75">
      <c r="H133" s="98"/>
      <c r="I133" s="91"/>
      <c r="J133" s="91"/>
      <c r="K133" s="91"/>
      <c r="L133" s="91"/>
      <c r="M133" s="91"/>
    </row>
    <row r="134" ht="12.75">
      <c r="H134" s="99"/>
    </row>
    <row r="135" ht="12.75">
      <c r="H135" s="1"/>
    </row>
    <row r="136" spans="8:13" ht="12.75">
      <c r="H136" s="85"/>
      <c r="I136" s="87"/>
      <c r="J136" s="85"/>
      <c r="K136" s="85"/>
      <c r="L136" s="85"/>
      <c r="M136" s="85"/>
    </row>
    <row r="137" spans="8:13" ht="12.75">
      <c r="H137" s="85"/>
      <c r="I137" s="85"/>
      <c r="J137" s="85"/>
      <c r="K137" s="85"/>
      <c r="L137" s="85"/>
      <c r="M137" s="85"/>
    </row>
    <row r="138" spans="8:13" ht="12.75">
      <c r="H138" s="85"/>
      <c r="I138" s="85"/>
      <c r="J138" s="85"/>
      <c r="K138" s="85"/>
      <c r="L138" s="85"/>
      <c r="M138" s="85"/>
    </row>
    <row r="139" spans="8:13" ht="12.75">
      <c r="H139" s="85"/>
      <c r="I139" s="85"/>
      <c r="J139" s="85"/>
      <c r="K139" s="85"/>
      <c r="L139" s="85"/>
      <c r="M139" s="85"/>
    </row>
    <row r="140" spans="8:13" ht="12.75">
      <c r="H140" s="91"/>
      <c r="I140" s="91"/>
      <c r="J140" s="85"/>
      <c r="K140" s="85"/>
      <c r="L140" s="91"/>
      <c r="M140" s="91"/>
    </row>
    <row r="141" spans="8:13" ht="12.75">
      <c r="H141" s="91"/>
      <c r="I141" s="91"/>
      <c r="J141" s="85"/>
      <c r="K141" s="85"/>
      <c r="L141" s="91"/>
      <c r="M141" s="91"/>
    </row>
    <row r="142" spans="8:13" ht="12.75">
      <c r="H142" s="91"/>
      <c r="I142" s="91"/>
      <c r="J142" s="91"/>
      <c r="K142" s="91"/>
      <c r="L142" s="91"/>
      <c r="M142" s="91"/>
    </row>
    <row r="143" spans="8:13" ht="12.75">
      <c r="H143" s="91"/>
      <c r="I143" s="91"/>
      <c r="J143" s="91"/>
      <c r="K143" s="91"/>
      <c r="L143" s="91"/>
      <c r="M143" s="91"/>
    </row>
    <row r="144" spans="9:13" ht="12.75">
      <c r="I144" s="6"/>
      <c r="J144" s="6"/>
      <c r="K144" s="6"/>
      <c r="L144" s="6"/>
      <c r="M144" s="6"/>
    </row>
    <row r="145" ht="12.75">
      <c r="H145" s="79"/>
    </row>
    <row r="146" ht="12.75">
      <c r="H146" s="1"/>
    </row>
    <row r="147" spans="8:13" ht="12.75">
      <c r="H147" s="85"/>
      <c r="I147" s="87"/>
      <c r="J147" s="85"/>
      <c r="K147" s="85"/>
      <c r="L147" s="85"/>
      <c r="M147" s="85"/>
    </row>
    <row r="148" spans="8:13" ht="12.75">
      <c r="H148" s="85"/>
      <c r="I148" s="85"/>
      <c r="J148" s="85"/>
      <c r="K148" s="85"/>
      <c r="L148" s="85"/>
      <c r="M148" s="85"/>
    </row>
    <row r="149" spans="8:13" ht="12.75">
      <c r="H149" s="85"/>
      <c r="I149" s="85"/>
      <c r="J149" s="85"/>
      <c r="K149" s="85"/>
      <c r="L149" s="85"/>
      <c r="M149" s="85"/>
    </row>
    <row r="150" spans="8:13" ht="12.75">
      <c r="H150" s="85"/>
      <c r="I150" s="85"/>
      <c r="J150" s="85"/>
      <c r="K150" s="85"/>
      <c r="L150" s="85"/>
      <c r="M150" s="85"/>
    </row>
    <row r="151" spans="8:13" ht="12.75">
      <c r="H151" s="91"/>
      <c r="I151" s="91"/>
      <c r="J151" s="85"/>
      <c r="K151" s="85"/>
      <c r="L151" s="91"/>
      <c r="M151" s="91"/>
    </row>
    <row r="152" spans="8:13" ht="12.75">
      <c r="H152" s="91"/>
      <c r="I152" s="91"/>
      <c r="J152" s="85"/>
      <c r="K152" s="85"/>
      <c r="L152" s="91"/>
      <c r="M152" s="91"/>
    </row>
    <row r="153" spans="8:13" ht="12.75">
      <c r="H153" s="91"/>
      <c r="I153" s="91"/>
      <c r="J153" s="91"/>
      <c r="K153" s="91"/>
      <c r="L153" s="91"/>
      <c r="M153" s="91"/>
    </row>
    <row r="154" spans="8:13" ht="12.75">
      <c r="H154" s="91"/>
      <c r="I154" s="91"/>
      <c r="J154" s="91"/>
      <c r="K154" s="91"/>
      <c r="L154" s="91"/>
      <c r="M154" s="91"/>
    </row>
    <row r="155" spans="9:13" ht="12.75">
      <c r="I155" s="6"/>
      <c r="J155" s="6"/>
      <c r="K155" s="6"/>
      <c r="L155" s="6"/>
      <c r="M155" s="6"/>
    </row>
    <row r="156" spans="8:13" ht="12.75">
      <c r="H156" s="102"/>
      <c r="I156" s="6"/>
      <c r="J156" s="6"/>
      <c r="K156" s="6"/>
      <c r="L156" s="6"/>
      <c r="M156" s="6"/>
    </row>
    <row r="157" spans="8:13" ht="12.75">
      <c r="H157" s="102"/>
      <c r="I157" s="6"/>
      <c r="J157" s="6"/>
      <c r="K157" s="6"/>
      <c r="L157" s="6"/>
      <c r="M157" s="6"/>
    </row>
  </sheetData>
  <sheetProtection/>
  <mergeCells count="20">
    <mergeCell ref="I128:J129"/>
    <mergeCell ref="I130:J130"/>
    <mergeCell ref="I131:J131"/>
    <mergeCell ref="M16:M20"/>
    <mergeCell ref="N16:N20"/>
    <mergeCell ref="E17:G17"/>
    <mergeCell ref="A1:L1"/>
    <mergeCell ref="B2:L2"/>
    <mergeCell ref="B4:C4"/>
    <mergeCell ref="B7:L7"/>
    <mergeCell ref="C16:C20"/>
    <mergeCell ref="D16:D20"/>
    <mergeCell ref="E16:G16"/>
    <mergeCell ref="I16:K16"/>
    <mergeCell ref="A69:B69"/>
    <mergeCell ref="B8:L8"/>
    <mergeCell ref="B9:C9"/>
    <mergeCell ref="B10:C10"/>
    <mergeCell ref="A16:A19"/>
    <mergeCell ref="B16:B19"/>
  </mergeCells>
  <printOptions/>
  <pageMargins left="0.2" right="0.16" top="0.4" bottom="0.36" header="0.25" footer="0.17"/>
  <pageSetup horizontalDpi="600" verticalDpi="600" orientation="landscape" paperSize="9" scale="74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9"/>
  <sheetViews>
    <sheetView tabSelected="1" view="pageBreakPreview" zoomScaleSheetLayoutView="100" zoomScalePageLayoutView="0" workbookViewId="0" topLeftCell="A127">
      <selection activeCell="C16" sqref="C16:E16"/>
    </sheetView>
  </sheetViews>
  <sheetFormatPr defaultColWidth="9.140625" defaultRowHeight="15.75" customHeight="1"/>
  <cols>
    <col min="1" max="1" width="6.28125" style="114" customWidth="1"/>
    <col min="2" max="2" width="12.28125" style="155" customWidth="1"/>
    <col min="3" max="3" width="74.421875" style="156" customWidth="1"/>
    <col min="4" max="4" width="15.57421875" style="114" customWidth="1"/>
    <col min="5" max="5" width="53.00390625" style="113" customWidth="1"/>
    <col min="6" max="6" width="16.7109375" style="114" hidden="1" customWidth="1"/>
    <col min="7" max="7" width="16.421875" style="114" hidden="1" customWidth="1"/>
    <col min="8" max="16384" width="9.140625" style="114" customWidth="1"/>
  </cols>
  <sheetData>
    <row r="1" spans="2:4" ht="21" customHeight="1" thickBot="1">
      <c r="B1" s="110"/>
      <c r="C1" s="111"/>
      <c r="D1" s="112"/>
    </row>
    <row r="2" spans="2:4" ht="24.75" customHeight="1">
      <c r="B2" s="115" t="s">
        <v>38</v>
      </c>
      <c r="C2" s="116" t="s">
        <v>97</v>
      </c>
      <c r="D2" s="112"/>
    </row>
    <row r="3" spans="2:4" ht="21" customHeight="1">
      <c r="B3" s="115" t="s">
        <v>178</v>
      </c>
      <c r="C3" s="117" t="s">
        <v>146</v>
      </c>
      <c r="D3" s="112"/>
    </row>
    <row r="4" spans="2:3" ht="24" customHeight="1">
      <c r="B4" s="115" t="s">
        <v>152</v>
      </c>
      <c r="C4" s="118">
        <v>8310</v>
      </c>
    </row>
    <row r="5" spans="2:3" ht="15.75" customHeight="1">
      <c r="B5" s="115"/>
      <c r="C5" s="119"/>
    </row>
    <row r="6" spans="2:3" ht="21" customHeight="1">
      <c r="B6" s="115" t="s">
        <v>160</v>
      </c>
      <c r="C6" s="119" t="s">
        <v>190</v>
      </c>
    </row>
    <row r="7" spans="2:3" ht="22.5" customHeight="1">
      <c r="B7" s="115" t="s">
        <v>161</v>
      </c>
      <c r="C7" s="119" t="s">
        <v>191</v>
      </c>
    </row>
    <row r="8" spans="2:3" ht="15.75" customHeight="1">
      <c r="B8" s="115"/>
      <c r="C8" s="119"/>
    </row>
    <row r="9" spans="2:3" ht="22.5" customHeight="1">
      <c r="B9" s="115" t="s">
        <v>177</v>
      </c>
      <c r="C9" s="162" t="s">
        <v>179</v>
      </c>
    </row>
    <row r="10" spans="2:3" ht="15.75" customHeight="1">
      <c r="B10" s="115"/>
      <c r="C10" s="119"/>
    </row>
    <row r="11" spans="2:3" ht="15.75" customHeight="1">
      <c r="B11" s="115"/>
      <c r="C11" s="119"/>
    </row>
    <row r="12" spans="2:3" ht="15.75" customHeight="1">
      <c r="B12" s="115"/>
      <c r="C12" s="119"/>
    </row>
    <row r="13" spans="2:5" ht="21.75" customHeight="1">
      <c r="B13" s="115"/>
      <c r="C13" s="221" t="s">
        <v>210</v>
      </c>
      <c r="D13" s="221"/>
      <c r="E13" s="221"/>
    </row>
    <row r="14" spans="2:5" ht="21" customHeight="1">
      <c r="B14" s="115"/>
      <c r="C14" s="222" t="s">
        <v>211</v>
      </c>
      <c r="D14" s="222"/>
      <c r="E14" s="222"/>
    </row>
    <row r="15" spans="2:5" ht="15.75" customHeight="1">
      <c r="B15" s="115"/>
      <c r="C15" s="222" t="s">
        <v>212</v>
      </c>
      <c r="D15" s="222"/>
      <c r="E15" s="222"/>
    </row>
    <row r="16" spans="2:5" ht="30.75" customHeight="1">
      <c r="B16" s="115"/>
      <c r="C16" s="213" t="s">
        <v>188</v>
      </c>
      <c r="D16" s="213"/>
      <c r="E16" s="213"/>
    </row>
    <row r="17" spans="2:5" ht="15.75" customHeight="1">
      <c r="B17" s="115"/>
      <c r="C17" s="121"/>
      <c r="D17" s="121"/>
      <c r="E17" s="121"/>
    </row>
    <row r="18" spans="2:5" ht="23.25" customHeight="1">
      <c r="B18" s="115"/>
      <c r="C18" s="122" t="s">
        <v>176</v>
      </c>
      <c r="D18" s="121"/>
      <c r="E18" s="121"/>
    </row>
    <row r="19" spans="2:5" ht="15.75" customHeight="1">
      <c r="B19" s="115"/>
      <c r="C19" s="121"/>
      <c r="D19" s="121"/>
      <c r="E19" s="121"/>
    </row>
    <row r="20" spans="2:7" ht="15.75" customHeight="1">
      <c r="B20" s="115"/>
      <c r="C20" s="214" t="s">
        <v>192</v>
      </c>
      <c r="D20" s="214"/>
      <c r="E20" s="214"/>
      <c r="F20" s="214"/>
      <c r="G20" s="214"/>
    </row>
    <row r="21" spans="2:5" ht="20.25" customHeight="1">
      <c r="B21" s="115"/>
      <c r="C21" s="215" t="s">
        <v>200</v>
      </c>
      <c r="D21" s="215"/>
      <c r="E21" s="215"/>
    </row>
    <row r="22" spans="2:5" ht="20.25" customHeight="1">
      <c r="B22" s="115"/>
      <c r="C22" s="215" t="s">
        <v>201</v>
      </c>
      <c r="D22" s="215"/>
      <c r="E22" s="215"/>
    </row>
    <row r="23" spans="2:5" ht="18.75" customHeight="1">
      <c r="B23" s="115"/>
      <c r="C23" s="215" t="s">
        <v>202</v>
      </c>
      <c r="D23" s="215"/>
      <c r="E23" s="215"/>
    </row>
    <row r="24" spans="2:5" ht="20.25" customHeight="1">
      <c r="B24" s="115"/>
      <c r="C24" s="215" t="s">
        <v>203</v>
      </c>
      <c r="D24" s="215"/>
      <c r="E24" s="215"/>
    </row>
    <row r="25" spans="2:5" ht="15.75" customHeight="1">
      <c r="B25" s="115"/>
      <c r="C25" s="121"/>
      <c r="D25" s="121"/>
      <c r="E25" s="121"/>
    </row>
    <row r="26" spans="2:5" ht="18.75" customHeight="1">
      <c r="B26" s="115"/>
      <c r="C26" s="122" t="s">
        <v>164</v>
      </c>
      <c r="D26" s="121"/>
      <c r="E26" s="121"/>
    </row>
    <row r="27" spans="2:5" ht="23.25" customHeight="1">
      <c r="B27" s="115"/>
      <c r="C27" s="214" t="s">
        <v>198</v>
      </c>
      <c r="D27" s="214"/>
      <c r="E27" s="214"/>
    </row>
    <row r="28" spans="2:5" ht="15.75" customHeight="1">
      <c r="B28" s="115"/>
      <c r="C28" s="214" t="s">
        <v>197</v>
      </c>
      <c r="D28" s="214"/>
      <c r="E28" s="214"/>
    </row>
    <row r="29" spans="2:5" ht="15.75" customHeight="1">
      <c r="B29" s="115"/>
      <c r="C29" s="218" t="s">
        <v>204</v>
      </c>
      <c r="D29" s="218"/>
      <c r="E29" s="218"/>
    </row>
    <row r="30" spans="2:5" ht="15.75" customHeight="1">
      <c r="B30" s="115"/>
      <c r="C30" s="118"/>
      <c r="D30" s="118"/>
      <c r="E30" s="118"/>
    </row>
    <row r="31" spans="2:5" ht="22.5" customHeight="1">
      <c r="B31" s="115"/>
      <c r="C31" s="120" t="s">
        <v>165</v>
      </c>
      <c r="D31" s="118"/>
      <c r="E31" s="118"/>
    </row>
    <row r="32" spans="2:3" ht="15.75" customHeight="1">
      <c r="B32" s="115"/>
      <c r="C32" s="119"/>
    </row>
    <row r="33" spans="2:5" ht="21.75" customHeight="1">
      <c r="B33" s="123" t="s">
        <v>166</v>
      </c>
      <c r="C33" s="119" t="s">
        <v>157</v>
      </c>
      <c r="E33" s="124" t="s">
        <v>162</v>
      </c>
    </row>
    <row r="34" spans="2:3" ht="3.75" customHeight="1">
      <c r="B34" s="110"/>
      <c r="C34" s="110"/>
    </row>
    <row r="35" spans="1:6" s="129" customFormat="1" ht="93" customHeight="1">
      <c r="A35" s="125"/>
      <c r="B35" s="126" t="s">
        <v>153</v>
      </c>
      <c r="C35" s="126" t="s">
        <v>102</v>
      </c>
      <c r="D35" s="127" t="s">
        <v>180</v>
      </c>
      <c r="E35" s="127" t="s">
        <v>155</v>
      </c>
      <c r="F35" s="128" t="s">
        <v>40</v>
      </c>
    </row>
    <row r="36" spans="1:5" ht="15.75" customHeight="1">
      <c r="A36" s="130"/>
      <c r="B36" s="131">
        <v>3221</v>
      </c>
      <c r="C36" s="132" t="s">
        <v>109</v>
      </c>
      <c r="D36" s="133">
        <f>SUM(D37:D42)</f>
        <v>50000</v>
      </c>
      <c r="E36" s="133"/>
    </row>
    <row r="37" spans="1:5" ht="15.75" customHeight="1">
      <c r="A37" s="130">
        <v>1</v>
      </c>
      <c r="B37" s="131">
        <v>32211</v>
      </c>
      <c r="C37" s="132" t="s">
        <v>103</v>
      </c>
      <c r="D37" s="133">
        <v>16000</v>
      </c>
      <c r="E37" s="133" t="s">
        <v>158</v>
      </c>
    </row>
    <row r="38" spans="1:5" ht="15.75" customHeight="1">
      <c r="A38" s="130">
        <v>2</v>
      </c>
      <c r="B38" s="131">
        <v>32212</v>
      </c>
      <c r="C38" s="132" t="s">
        <v>104</v>
      </c>
      <c r="D38" s="133">
        <v>12000</v>
      </c>
      <c r="E38" s="133" t="s">
        <v>158</v>
      </c>
    </row>
    <row r="39" spans="1:5" ht="15.75" customHeight="1">
      <c r="A39" s="130">
        <v>3</v>
      </c>
      <c r="B39" s="131">
        <v>32214</v>
      </c>
      <c r="C39" s="132" t="s">
        <v>105</v>
      </c>
      <c r="D39" s="133">
        <v>9000</v>
      </c>
      <c r="E39" s="133" t="s">
        <v>158</v>
      </c>
    </row>
    <row r="40" spans="1:6" ht="15.75" customHeight="1">
      <c r="A40" s="130">
        <v>4</v>
      </c>
      <c r="B40" s="131">
        <v>32215</v>
      </c>
      <c r="C40" s="134" t="s">
        <v>106</v>
      </c>
      <c r="D40" s="133">
        <v>1500</v>
      </c>
      <c r="E40" s="133" t="s">
        <v>158</v>
      </c>
      <c r="F40" s="114">
        <v>0</v>
      </c>
    </row>
    <row r="41" spans="1:5" ht="15.75" customHeight="1">
      <c r="A41" s="130">
        <v>5</v>
      </c>
      <c r="B41" s="131">
        <v>32216</v>
      </c>
      <c r="C41" s="134" t="s">
        <v>107</v>
      </c>
      <c r="D41" s="133">
        <v>1500</v>
      </c>
      <c r="E41" s="133" t="s">
        <v>158</v>
      </c>
    </row>
    <row r="42" spans="1:5" ht="15.75" customHeight="1">
      <c r="A42" s="130">
        <v>6</v>
      </c>
      <c r="B42" s="131">
        <v>32219</v>
      </c>
      <c r="C42" s="134" t="s">
        <v>108</v>
      </c>
      <c r="D42" s="133">
        <v>10000</v>
      </c>
      <c r="E42" s="133" t="s">
        <v>158</v>
      </c>
    </row>
    <row r="43" spans="1:5" ht="15.75" customHeight="1">
      <c r="A43" s="130"/>
      <c r="B43" s="131"/>
      <c r="C43" s="134"/>
      <c r="D43" s="133"/>
      <c r="E43" s="133"/>
    </row>
    <row r="44" spans="1:5" ht="15.75" customHeight="1">
      <c r="A44" s="130"/>
      <c r="B44" s="131">
        <v>3222</v>
      </c>
      <c r="C44" s="134" t="s">
        <v>110</v>
      </c>
      <c r="D44" s="133">
        <f>SUM(D45:D49)</f>
        <v>167500</v>
      </c>
      <c r="E44" s="133"/>
    </row>
    <row r="45" spans="1:5" ht="15.75" customHeight="1">
      <c r="A45" s="130">
        <v>7</v>
      </c>
      <c r="B45" s="131">
        <v>322240</v>
      </c>
      <c r="C45" s="134" t="s">
        <v>111</v>
      </c>
      <c r="D45" s="133">
        <v>55000</v>
      </c>
      <c r="E45" s="133" t="s">
        <v>158</v>
      </c>
    </row>
    <row r="46" spans="1:5" ht="15.75" customHeight="1">
      <c r="A46" s="130">
        <v>8</v>
      </c>
      <c r="B46" s="131">
        <v>322241</v>
      </c>
      <c r="C46" s="134" t="s">
        <v>112</v>
      </c>
      <c r="D46" s="133">
        <v>5000</v>
      </c>
      <c r="E46" s="133" t="s">
        <v>158</v>
      </c>
    </row>
    <row r="47" spans="1:5" ht="15.75" customHeight="1">
      <c r="A47" s="130">
        <v>9</v>
      </c>
      <c r="B47" s="131">
        <v>322242</v>
      </c>
      <c r="C47" s="134" t="s">
        <v>147</v>
      </c>
      <c r="D47" s="133">
        <v>26000</v>
      </c>
      <c r="E47" s="133" t="s">
        <v>158</v>
      </c>
    </row>
    <row r="48" spans="1:5" ht="15.75" customHeight="1">
      <c r="A48" s="130">
        <v>10</v>
      </c>
      <c r="B48" s="131">
        <v>322243</v>
      </c>
      <c r="C48" s="134" t="s">
        <v>113</v>
      </c>
      <c r="D48" s="133">
        <v>30000</v>
      </c>
      <c r="E48" s="133" t="s">
        <v>158</v>
      </c>
    </row>
    <row r="49" spans="1:5" ht="15.75" customHeight="1">
      <c r="A49" s="130">
        <v>11</v>
      </c>
      <c r="B49" s="131">
        <v>322244</v>
      </c>
      <c r="C49" s="134" t="s">
        <v>114</v>
      </c>
      <c r="D49" s="133">
        <v>51500</v>
      </c>
      <c r="E49" s="133" t="s">
        <v>158</v>
      </c>
    </row>
    <row r="50" spans="1:5" ht="15.75" customHeight="1">
      <c r="A50" s="130"/>
      <c r="B50" s="131"/>
      <c r="C50" s="134"/>
      <c r="D50" s="133"/>
      <c r="E50" s="133"/>
    </row>
    <row r="51" spans="1:6" ht="15.75" customHeight="1">
      <c r="A51" s="130"/>
      <c r="B51" s="131">
        <v>3223</v>
      </c>
      <c r="C51" s="132" t="s">
        <v>136</v>
      </c>
      <c r="D51" s="133">
        <f>SUM(D52:D55)</f>
        <v>149000</v>
      </c>
      <c r="E51" s="133"/>
      <c r="F51" s="114">
        <v>0</v>
      </c>
    </row>
    <row r="52" spans="1:5" ht="15.75" customHeight="1">
      <c r="A52" s="130">
        <v>12</v>
      </c>
      <c r="B52" s="131">
        <v>32231</v>
      </c>
      <c r="C52" s="132" t="s">
        <v>99</v>
      </c>
      <c r="D52" s="133">
        <v>30000</v>
      </c>
      <c r="E52" s="176" t="s">
        <v>158</v>
      </c>
    </row>
    <row r="53" spans="1:5" ht="15.75" customHeight="1">
      <c r="A53" s="130">
        <v>13</v>
      </c>
      <c r="B53" s="131">
        <v>32234</v>
      </c>
      <c r="C53" s="132" t="s">
        <v>98</v>
      </c>
      <c r="D53" s="133">
        <v>110000</v>
      </c>
      <c r="E53" s="133" t="s">
        <v>158</v>
      </c>
    </row>
    <row r="54" spans="1:5" ht="15.75" customHeight="1">
      <c r="A54" s="130">
        <v>14</v>
      </c>
      <c r="B54" s="131">
        <v>32234</v>
      </c>
      <c r="C54" s="132" t="s">
        <v>100</v>
      </c>
      <c r="D54" s="133">
        <v>5000</v>
      </c>
      <c r="E54" s="133" t="s">
        <v>158</v>
      </c>
    </row>
    <row r="55" spans="1:5" ht="15.75" customHeight="1">
      <c r="A55" s="130">
        <v>15</v>
      </c>
      <c r="B55" s="131">
        <v>32239</v>
      </c>
      <c r="C55" s="132" t="s">
        <v>101</v>
      </c>
      <c r="D55" s="133">
        <v>4000</v>
      </c>
      <c r="E55" s="133" t="s">
        <v>158</v>
      </c>
    </row>
    <row r="56" spans="1:5" ht="15.75" customHeight="1">
      <c r="A56" s="130">
        <v>16</v>
      </c>
      <c r="B56" s="131"/>
      <c r="C56" s="132"/>
      <c r="D56" s="133"/>
      <c r="E56" s="133"/>
    </row>
    <row r="57" spans="1:6" ht="15.75" customHeight="1">
      <c r="A57" s="130"/>
      <c r="B57" s="131">
        <v>3224</v>
      </c>
      <c r="C57" s="134" t="s">
        <v>137</v>
      </c>
      <c r="D57" s="133">
        <f>SUM(D58:D61)</f>
        <v>9000</v>
      </c>
      <c r="E57" s="133"/>
      <c r="F57" s="114">
        <v>0</v>
      </c>
    </row>
    <row r="58" spans="1:5" ht="15.75" customHeight="1">
      <c r="A58" s="130">
        <v>17</v>
      </c>
      <c r="B58" s="131">
        <v>32241</v>
      </c>
      <c r="C58" s="134" t="s">
        <v>115</v>
      </c>
      <c r="D58" s="133">
        <v>1500</v>
      </c>
      <c r="E58" s="133" t="s">
        <v>158</v>
      </c>
    </row>
    <row r="59" spans="1:5" ht="15.75" customHeight="1">
      <c r="A59" s="130">
        <v>18</v>
      </c>
      <c r="B59" s="131">
        <v>32242</v>
      </c>
      <c r="C59" s="134" t="s">
        <v>116</v>
      </c>
      <c r="D59" s="133">
        <v>1500</v>
      </c>
      <c r="E59" s="133" t="s">
        <v>158</v>
      </c>
    </row>
    <row r="60" spans="1:5" ht="15.75" customHeight="1">
      <c r="A60" s="130">
        <v>19</v>
      </c>
      <c r="B60" s="131">
        <v>32243</v>
      </c>
      <c r="C60" s="134" t="s">
        <v>117</v>
      </c>
      <c r="D60" s="133">
        <v>1000</v>
      </c>
      <c r="E60" s="133" t="s">
        <v>158</v>
      </c>
    </row>
    <row r="61" spans="1:5" ht="15.75" customHeight="1">
      <c r="A61" s="130">
        <v>20</v>
      </c>
      <c r="B61" s="131">
        <v>32244</v>
      </c>
      <c r="C61" s="134" t="s">
        <v>118</v>
      </c>
      <c r="D61" s="133">
        <v>5000</v>
      </c>
      <c r="E61" s="133" t="s">
        <v>158</v>
      </c>
    </row>
    <row r="62" spans="1:5" ht="15.75" customHeight="1">
      <c r="A62" s="130"/>
      <c r="B62" s="131"/>
      <c r="C62" s="134"/>
      <c r="D62" s="133"/>
      <c r="E62" s="133"/>
    </row>
    <row r="63" spans="1:6" ht="15.75" customHeight="1" thickBot="1">
      <c r="A63" s="157">
        <v>21</v>
      </c>
      <c r="B63" s="158">
        <v>3225</v>
      </c>
      <c r="C63" s="159" t="s">
        <v>138</v>
      </c>
      <c r="D63" s="160">
        <v>4000</v>
      </c>
      <c r="E63" s="160" t="s">
        <v>158</v>
      </c>
      <c r="F63" s="114">
        <v>0</v>
      </c>
    </row>
    <row r="64" spans="1:5" s="172" customFormat="1" ht="22.5" customHeight="1" thickBot="1">
      <c r="A64" s="169"/>
      <c r="B64" s="170">
        <v>322</v>
      </c>
      <c r="C64" s="170" t="s">
        <v>174</v>
      </c>
      <c r="D64" s="170">
        <f>D36+D44+D51+D57+D63</f>
        <v>379500</v>
      </c>
      <c r="E64" s="171"/>
    </row>
    <row r="65" s="135" customFormat="1" ht="22.5" customHeight="1"/>
    <row r="66" spans="1:5" ht="66" customHeight="1">
      <c r="A66" s="112"/>
      <c r="B66" s="136" t="s">
        <v>167</v>
      </c>
      <c r="C66" s="137" t="s">
        <v>156</v>
      </c>
      <c r="D66" s="138"/>
      <c r="E66" s="138"/>
    </row>
    <row r="67" spans="1:6" s="129" customFormat="1" ht="71.25" customHeight="1">
      <c r="A67" s="125"/>
      <c r="B67" s="126" t="s">
        <v>153</v>
      </c>
      <c r="C67" s="126" t="s">
        <v>102</v>
      </c>
      <c r="D67" s="127"/>
      <c r="E67" s="127" t="s">
        <v>158</v>
      </c>
      <c r="F67" s="128" t="s">
        <v>40</v>
      </c>
    </row>
    <row r="68" spans="1:5" ht="15.75" customHeight="1">
      <c r="A68" s="130"/>
      <c r="B68" s="131">
        <v>3231</v>
      </c>
      <c r="C68" s="132" t="s">
        <v>123</v>
      </c>
      <c r="D68" s="133">
        <f>SUM(D69:D71)</f>
        <v>11000</v>
      </c>
      <c r="E68" s="133"/>
    </row>
    <row r="69" spans="1:6" ht="15.75" customHeight="1">
      <c r="A69" s="130">
        <v>22</v>
      </c>
      <c r="B69" s="131">
        <v>32311</v>
      </c>
      <c r="C69" s="132" t="s">
        <v>149</v>
      </c>
      <c r="D69" s="133">
        <v>8000</v>
      </c>
      <c r="E69" s="133" t="s">
        <v>158</v>
      </c>
      <c r="F69" s="114">
        <v>0</v>
      </c>
    </row>
    <row r="70" spans="1:5" ht="15.75" customHeight="1">
      <c r="A70" s="130">
        <v>23</v>
      </c>
      <c r="B70" s="131">
        <v>32313</v>
      </c>
      <c r="C70" s="132" t="s">
        <v>119</v>
      </c>
      <c r="D70" s="133">
        <v>2000</v>
      </c>
      <c r="E70" s="133" t="s">
        <v>158</v>
      </c>
    </row>
    <row r="71" spans="1:5" ht="15.75" customHeight="1">
      <c r="A71" s="130">
        <v>24</v>
      </c>
      <c r="B71" s="131">
        <v>32319</v>
      </c>
      <c r="C71" s="132" t="s">
        <v>148</v>
      </c>
      <c r="D71" s="133">
        <v>1000</v>
      </c>
      <c r="E71" s="133" t="s">
        <v>158</v>
      </c>
    </row>
    <row r="72" spans="1:5" ht="15.75" customHeight="1">
      <c r="A72" s="130"/>
      <c r="B72" s="131"/>
      <c r="C72" s="132"/>
      <c r="D72" s="133"/>
      <c r="E72" s="133"/>
    </row>
    <row r="73" spans="1:6" ht="15.75" customHeight="1">
      <c r="A73" s="130"/>
      <c r="B73" s="131">
        <v>3232</v>
      </c>
      <c r="C73" s="132" t="s">
        <v>139</v>
      </c>
      <c r="D73" s="133">
        <f>D74+D75+D76+D77</f>
        <v>15560</v>
      </c>
      <c r="E73" s="133"/>
      <c r="F73" s="114">
        <v>0</v>
      </c>
    </row>
    <row r="74" spans="1:5" ht="15.75" customHeight="1">
      <c r="A74" s="130">
        <v>25</v>
      </c>
      <c r="B74" s="131">
        <v>32321</v>
      </c>
      <c r="C74" s="132" t="s">
        <v>120</v>
      </c>
      <c r="D74" s="133">
        <v>2000</v>
      </c>
      <c r="E74" s="133" t="s">
        <v>158</v>
      </c>
    </row>
    <row r="75" spans="1:5" ht="15.75" customHeight="1">
      <c r="A75" s="130">
        <v>26</v>
      </c>
      <c r="B75" s="131">
        <v>32322</v>
      </c>
      <c r="C75" s="132" t="s">
        <v>121</v>
      </c>
      <c r="D75" s="133">
        <v>9060</v>
      </c>
      <c r="E75" s="133" t="s">
        <v>158</v>
      </c>
    </row>
    <row r="76" spans="1:5" ht="15.75" customHeight="1">
      <c r="A76" s="130">
        <v>27</v>
      </c>
      <c r="B76" s="131">
        <v>32322</v>
      </c>
      <c r="C76" s="132" t="s">
        <v>150</v>
      </c>
      <c r="D76" s="133">
        <v>3000</v>
      </c>
      <c r="E76" s="133" t="s">
        <v>158</v>
      </c>
    </row>
    <row r="77" spans="1:5" ht="15.75" customHeight="1">
      <c r="A77" s="130">
        <v>28</v>
      </c>
      <c r="B77" s="131">
        <v>32323</v>
      </c>
      <c r="C77" s="132" t="s">
        <v>122</v>
      </c>
      <c r="D77" s="133">
        <v>1500</v>
      </c>
      <c r="E77" s="133" t="s">
        <v>158</v>
      </c>
    </row>
    <row r="78" spans="1:5" ht="15.75" customHeight="1">
      <c r="A78" s="130"/>
      <c r="B78" s="131"/>
      <c r="C78" s="132"/>
      <c r="D78" s="133"/>
      <c r="E78" s="133"/>
    </row>
    <row r="79" spans="1:6" ht="15.75" customHeight="1">
      <c r="A79" s="130">
        <v>29</v>
      </c>
      <c r="B79" s="131">
        <v>3233</v>
      </c>
      <c r="C79" s="132" t="s">
        <v>140</v>
      </c>
      <c r="D79" s="133">
        <v>4000</v>
      </c>
      <c r="E79" s="133" t="s">
        <v>158</v>
      </c>
      <c r="F79" s="114">
        <v>0</v>
      </c>
    </row>
    <row r="80" spans="1:5" ht="15.75" customHeight="1">
      <c r="A80" s="130"/>
      <c r="B80" s="131"/>
      <c r="C80" s="132"/>
      <c r="D80" s="133"/>
      <c r="E80" s="133"/>
    </row>
    <row r="81" spans="1:6" ht="15.75" customHeight="1">
      <c r="A81" s="130"/>
      <c r="B81" s="131">
        <v>3234</v>
      </c>
      <c r="C81" s="132" t="s">
        <v>141</v>
      </c>
      <c r="D81" s="133">
        <f>D82+D83+D84+D85</f>
        <v>21500</v>
      </c>
      <c r="E81" s="133"/>
      <c r="F81" s="114">
        <v>0</v>
      </c>
    </row>
    <row r="82" spans="1:5" ht="15.75" customHeight="1">
      <c r="A82" s="130">
        <v>30</v>
      </c>
      <c r="B82" s="131">
        <v>32341</v>
      </c>
      <c r="C82" s="132" t="s">
        <v>124</v>
      </c>
      <c r="D82" s="133">
        <v>13000</v>
      </c>
      <c r="E82" s="133" t="s">
        <v>158</v>
      </c>
    </row>
    <row r="83" spans="1:5" ht="15.75" customHeight="1">
      <c r="A83" s="130">
        <v>31</v>
      </c>
      <c r="B83" s="131">
        <v>32342</v>
      </c>
      <c r="C83" s="132" t="s">
        <v>125</v>
      </c>
      <c r="D83" s="133">
        <v>7000</v>
      </c>
      <c r="E83" s="133" t="s">
        <v>158</v>
      </c>
    </row>
    <row r="84" spans="1:5" ht="15.75" customHeight="1">
      <c r="A84" s="130">
        <v>32</v>
      </c>
      <c r="B84" s="131">
        <v>32344</v>
      </c>
      <c r="C84" s="132" t="s">
        <v>126</v>
      </c>
      <c r="D84" s="133">
        <v>500</v>
      </c>
      <c r="E84" s="133" t="s">
        <v>158</v>
      </c>
    </row>
    <row r="85" spans="1:5" ht="15.75" customHeight="1">
      <c r="A85" s="130">
        <v>33</v>
      </c>
      <c r="B85" s="131">
        <v>32349</v>
      </c>
      <c r="C85" s="132" t="s">
        <v>127</v>
      </c>
      <c r="D85" s="133">
        <v>1000</v>
      </c>
      <c r="E85" s="133" t="s">
        <v>158</v>
      </c>
    </row>
    <row r="86" spans="1:5" ht="15.75" customHeight="1">
      <c r="A86" s="130"/>
      <c r="B86" s="131"/>
      <c r="C86" s="132"/>
      <c r="D86" s="133"/>
      <c r="E86" s="133"/>
    </row>
    <row r="87" spans="1:6" ht="15.75" customHeight="1">
      <c r="A87" s="130"/>
      <c r="B87" s="131">
        <v>3236</v>
      </c>
      <c r="C87" s="134" t="s">
        <v>128</v>
      </c>
      <c r="D87" s="133">
        <f>SUM(D88:D89)</f>
        <v>2000</v>
      </c>
      <c r="E87" s="133"/>
      <c r="F87" s="114">
        <v>0</v>
      </c>
    </row>
    <row r="88" spans="1:5" ht="15.75" customHeight="1">
      <c r="A88" s="130">
        <v>34</v>
      </c>
      <c r="B88" s="131">
        <v>32361</v>
      </c>
      <c r="C88" s="134" t="s">
        <v>163</v>
      </c>
      <c r="D88" s="133">
        <v>1000</v>
      </c>
      <c r="E88" s="133" t="s">
        <v>158</v>
      </c>
    </row>
    <row r="89" spans="1:5" ht="15.75" customHeight="1">
      <c r="A89" s="130">
        <v>35</v>
      </c>
      <c r="B89" s="131">
        <v>32363</v>
      </c>
      <c r="C89" s="134" t="s">
        <v>129</v>
      </c>
      <c r="D89" s="133">
        <v>1000</v>
      </c>
      <c r="E89" s="133" t="s">
        <v>158</v>
      </c>
    </row>
    <row r="90" spans="1:5" ht="15.75" customHeight="1">
      <c r="A90" s="130"/>
      <c r="B90" s="131"/>
      <c r="C90" s="134"/>
      <c r="D90" s="133"/>
      <c r="E90" s="133"/>
    </row>
    <row r="91" spans="1:6" s="129" customFormat="1" ht="71.25" customHeight="1">
      <c r="A91" s="125"/>
      <c r="B91" s="126" t="s">
        <v>153</v>
      </c>
      <c r="C91" s="126" t="s">
        <v>102</v>
      </c>
      <c r="D91" s="127"/>
      <c r="E91" s="127"/>
      <c r="F91" s="128" t="s">
        <v>40</v>
      </c>
    </row>
    <row r="92" spans="1:6" ht="15.75" customHeight="1">
      <c r="A92" s="130"/>
      <c r="B92" s="131">
        <v>3237</v>
      </c>
      <c r="C92" s="132" t="s">
        <v>142</v>
      </c>
      <c r="D92" s="133">
        <f>SUM(D93:D94)</f>
        <v>2000</v>
      </c>
      <c r="E92" s="133"/>
      <c r="F92" s="114">
        <v>0</v>
      </c>
    </row>
    <row r="93" spans="1:5" ht="15.75" customHeight="1">
      <c r="A93" s="130">
        <v>36</v>
      </c>
      <c r="B93" s="131">
        <v>32377</v>
      </c>
      <c r="C93" s="132" t="s">
        <v>130</v>
      </c>
      <c r="D93" s="133">
        <v>1000</v>
      </c>
      <c r="E93" s="133" t="s">
        <v>158</v>
      </c>
    </row>
    <row r="94" spans="1:5" ht="15.75" customHeight="1">
      <c r="A94" s="130">
        <v>37</v>
      </c>
      <c r="B94" s="131">
        <v>32379</v>
      </c>
      <c r="C94" s="132" t="s">
        <v>131</v>
      </c>
      <c r="D94" s="133">
        <v>1000</v>
      </c>
      <c r="E94" s="133" t="s">
        <v>158</v>
      </c>
    </row>
    <row r="95" spans="1:5" ht="15.75" customHeight="1">
      <c r="A95" s="130"/>
      <c r="B95" s="131"/>
      <c r="C95" s="132"/>
      <c r="D95" s="133"/>
      <c r="E95" s="133"/>
    </row>
    <row r="96" spans="1:7" ht="15.75" customHeight="1">
      <c r="A96" s="130">
        <v>38</v>
      </c>
      <c r="B96" s="131">
        <v>3238</v>
      </c>
      <c r="C96" s="132" t="s">
        <v>143</v>
      </c>
      <c r="D96" s="133">
        <v>5000</v>
      </c>
      <c r="E96" s="133" t="s">
        <v>158</v>
      </c>
      <c r="F96" s="114">
        <v>0</v>
      </c>
      <c r="G96" s="114">
        <v>0</v>
      </c>
    </row>
    <row r="97" spans="1:5" ht="15.75" customHeight="1">
      <c r="A97" s="130"/>
      <c r="B97" s="131"/>
      <c r="C97" s="132"/>
      <c r="D97" s="133"/>
      <c r="E97" s="133"/>
    </row>
    <row r="98" spans="1:5" ht="15.75" customHeight="1">
      <c r="A98" s="130"/>
      <c r="B98" s="131">
        <v>3239</v>
      </c>
      <c r="C98" s="132" t="s">
        <v>132</v>
      </c>
      <c r="D98" s="133">
        <f>SUM(D99:D101)</f>
        <v>4400</v>
      </c>
      <c r="E98" s="133"/>
    </row>
    <row r="99" spans="1:5" ht="15.75" customHeight="1">
      <c r="A99" s="130">
        <v>39</v>
      </c>
      <c r="B99" s="131">
        <v>32391</v>
      </c>
      <c r="C99" s="132" t="s">
        <v>133</v>
      </c>
      <c r="D99" s="133">
        <v>1000</v>
      </c>
      <c r="E99" s="133" t="s">
        <v>158</v>
      </c>
    </row>
    <row r="100" spans="1:5" ht="15.75" customHeight="1">
      <c r="A100" s="130">
        <v>40</v>
      </c>
      <c r="B100" s="131">
        <v>32394</v>
      </c>
      <c r="C100" s="132" t="s">
        <v>134</v>
      </c>
      <c r="D100" s="133">
        <v>1500</v>
      </c>
      <c r="E100" s="133" t="s">
        <v>158</v>
      </c>
    </row>
    <row r="101" spans="1:7" ht="15.75" customHeight="1">
      <c r="A101" s="130">
        <v>41</v>
      </c>
      <c r="B101" s="131">
        <v>32399</v>
      </c>
      <c r="C101" s="132" t="s">
        <v>135</v>
      </c>
      <c r="D101" s="133">
        <v>1900</v>
      </c>
      <c r="E101" s="133" t="s">
        <v>158</v>
      </c>
      <c r="F101" s="114">
        <v>0</v>
      </c>
      <c r="G101" s="114">
        <v>0</v>
      </c>
    </row>
    <row r="102" spans="1:5" s="167" customFormat="1" ht="15.75" customHeight="1">
      <c r="A102" s="163"/>
      <c r="B102" s="164">
        <v>323</v>
      </c>
      <c r="C102" s="165" t="s">
        <v>205</v>
      </c>
      <c r="D102" s="166">
        <f>D68+D73+D79+D81+D92+D96+D98</f>
        <v>63460</v>
      </c>
      <c r="E102" s="166"/>
    </row>
    <row r="103" spans="1:5" s="167" customFormat="1" ht="15.75" customHeight="1">
      <c r="A103" s="163"/>
      <c r="B103" s="164"/>
      <c r="C103" s="165"/>
      <c r="D103" s="166"/>
      <c r="E103" s="166"/>
    </row>
    <row r="104" spans="1:5" s="167" customFormat="1" ht="15.75" customHeight="1">
      <c r="A104" s="179">
        <v>41</v>
      </c>
      <c r="B104" s="175">
        <v>3431</v>
      </c>
      <c r="C104" s="174" t="s">
        <v>181</v>
      </c>
      <c r="D104" s="176">
        <v>3840</v>
      </c>
      <c r="E104" s="176" t="s">
        <v>158</v>
      </c>
    </row>
    <row r="105" spans="1:5" s="167" customFormat="1" ht="15.75" customHeight="1">
      <c r="A105" s="179">
        <v>42</v>
      </c>
      <c r="B105" s="175">
        <v>3434</v>
      </c>
      <c r="C105" s="174" t="s">
        <v>184</v>
      </c>
      <c r="D105" s="176">
        <v>28240</v>
      </c>
      <c r="E105" s="176" t="s">
        <v>158</v>
      </c>
    </row>
    <row r="106" spans="1:5" s="167" customFormat="1" ht="15.75" customHeight="1">
      <c r="A106" s="163"/>
      <c r="B106" s="178">
        <v>343</v>
      </c>
      <c r="C106" s="165" t="s">
        <v>206</v>
      </c>
      <c r="D106" s="166">
        <f>SUM(D104:D105)</f>
        <v>32080</v>
      </c>
      <c r="E106" s="176"/>
    </row>
    <row r="107" spans="1:5" ht="15.75" customHeight="1">
      <c r="A107" s="130"/>
      <c r="B107" s="131"/>
      <c r="C107" s="132"/>
      <c r="D107" s="133"/>
      <c r="E107" s="133"/>
    </row>
    <row r="108" spans="1:7" ht="15.75" customHeight="1">
      <c r="A108" s="130">
        <v>43</v>
      </c>
      <c r="B108" s="131">
        <v>3292</v>
      </c>
      <c r="C108" s="132" t="s">
        <v>144</v>
      </c>
      <c r="D108" s="133">
        <v>5780</v>
      </c>
      <c r="E108" s="133" t="s">
        <v>158</v>
      </c>
      <c r="F108" s="114">
        <v>0</v>
      </c>
      <c r="G108" s="114">
        <v>0</v>
      </c>
    </row>
    <row r="109" spans="1:7" ht="15.75" customHeight="1">
      <c r="A109" s="130">
        <v>44</v>
      </c>
      <c r="B109" s="131">
        <v>3294</v>
      </c>
      <c r="C109" s="132" t="s">
        <v>145</v>
      </c>
      <c r="D109" s="133">
        <v>1000</v>
      </c>
      <c r="E109" s="133" t="s">
        <v>158</v>
      </c>
      <c r="F109" s="114">
        <v>0</v>
      </c>
      <c r="G109" s="114">
        <v>0</v>
      </c>
    </row>
    <row r="110" spans="1:7" ht="15.75" customHeight="1">
      <c r="A110" s="130">
        <v>45</v>
      </c>
      <c r="B110" s="131">
        <v>3299</v>
      </c>
      <c r="C110" s="134" t="s">
        <v>183</v>
      </c>
      <c r="D110" s="133">
        <v>58000</v>
      </c>
      <c r="E110" s="133" t="s">
        <v>158</v>
      </c>
      <c r="F110" s="114">
        <v>0</v>
      </c>
      <c r="G110" s="114">
        <v>0</v>
      </c>
    </row>
    <row r="111" spans="1:5" s="167" customFormat="1" ht="15.75" customHeight="1">
      <c r="A111" s="163"/>
      <c r="B111" s="164">
        <v>329</v>
      </c>
      <c r="C111" s="168" t="s">
        <v>206</v>
      </c>
      <c r="D111" s="166">
        <f>D108+D109+D110</f>
        <v>64780</v>
      </c>
      <c r="E111" s="166"/>
    </row>
    <row r="112" spans="1:5" ht="15.75" customHeight="1">
      <c r="A112" s="130"/>
      <c r="B112" s="131"/>
      <c r="C112" s="134" t="s">
        <v>175</v>
      </c>
      <c r="D112" s="133">
        <f>D102+D106+D111</f>
        <v>160320</v>
      </c>
      <c r="E112" s="133"/>
    </row>
    <row r="113" spans="1:7" ht="15.75" customHeight="1">
      <c r="A113" s="130"/>
      <c r="B113" s="131"/>
      <c r="C113" s="132" t="s">
        <v>151</v>
      </c>
      <c r="D113" s="130">
        <f>D64+D112</f>
        <v>539820</v>
      </c>
      <c r="E113" s="130"/>
      <c r="F113" s="139" t="e">
        <f>#REF!+#REF!+#REF!</f>
        <v>#REF!</v>
      </c>
      <c r="G113" s="139" t="e">
        <f>#REF!+#REF!+#REF!</f>
        <v>#REF!</v>
      </c>
    </row>
    <row r="114" spans="1:7" ht="15.75" customHeight="1" thickBot="1">
      <c r="A114" s="140"/>
      <c r="B114" s="141"/>
      <c r="C114" s="142"/>
      <c r="D114" s="140"/>
      <c r="E114" s="140"/>
      <c r="F114" s="112"/>
      <c r="G114" s="112"/>
    </row>
    <row r="115" spans="1:7" ht="49.5" customHeight="1" thickBot="1">
      <c r="A115" s="112"/>
      <c r="B115" s="136" t="s">
        <v>168</v>
      </c>
      <c r="C115" s="137" t="s">
        <v>159</v>
      </c>
      <c r="D115" s="112"/>
      <c r="E115" s="112"/>
      <c r="F115" s="112"/>
      <c r="G115" s="112"/>
    </row>
    <row r="116" spans="1:7" ht="21.75" customHeight="1" thickBot="1">
      <c r="A116" s="143">
        <v>46</v>
      </c>
      <c r="B116" s="144">
        <v>422</v>
      </c>
      <c r="C116" s="145" t="s">
        <v>154</v>
      </c>
      <c r="D116" s="146">
        <v>16800</v>
      </c>
      <c r="E116" s="147" t="s">
        <v>158</v>
      </c>
      <c r="F116" s="114">
        <f>F117</f>
        <v>65000</v>
      </c>
      <c r="G116" s="114">
        <f>G117</f>
        <v>65000</v>
      </c>
    </row>
    <row r="117" spans="1:7" ht="15.75" customHeight="1">
      <c r="A117" s="148">
        <v>47</v>
      </c>
      <c r="B117" s="149">
        <v>4511</v>
      </c>
      <c r="C117" s="150" t="s">
        <v>189</v>
      </c>
      <c r="D117" s="148">
        <v>93504</v>
      </c>
      <c r="E117" s="133" t="s">
        <v>158</v>
      </c>
      <c r="F117" s="114">
        <v>65000</v>
      </c>
      <c r="G117" s="114">
        <v>65000</v>
      </c>
    </row>
    <row r="118" spans="1:5" ht="15.75" customHeight="1">
      <c r="A118" s="148">
        <v>48</v>
      </c>
      <c r="B118" s="149">
        <v>4521</v>
      </c>
      <c r="C118" s="150" t="s">
        <v>182</v>
      </c>
      <c r="D118" s="148">
        <v>12740</v>
      </c>
      <c r="E118" s="133" t="s">
        <v>158</v>
      </c>
    </row>
    <row r="119" spans="1:7" ht="15.75" customHeight="1">
      <c r="A119" s="130"/>
      <c r="B119" s="131"/>
      <c r="C119" s="134" t="s">
        <v>195</v>
      </c>
      <c r="D119" s="130">
        <f>SUM(D116:D117:D118)</f>
        <v>123044</v>
      </c>
      <c r="E119" s="133"/>
      <c r="F119" s="112"/>
      <c r="G119" s="112"/>
    </row>
    <row r="120" spans="1:7" s="167" customFormat="1" ht="15.75" customHeight="1">
      <c r="A120" s="163"/>
      <c r="B120" s="219" t="s">
        <v>42</v>
      </c>
      <c r="C120" s="219"/>
      <c r="D120" s="163">
        <f>D113+D119</f>
        <v>662864</v>
      </c>
      <c r="E120" s="163"/>
      <c r="F120" s="173"/>
      <c r="G120" s="173"/>
    </row>
    <row r="121" spans="1:7" ht="15.75" customHeight="1">
      <c r="A121" s="112"/>
      <c r="B121" s="151"/>
      <c r="C121" s="151"/>
      <c r="D121" s="112"/>
      <c r="E121" s="112"/>
      <c r="F121" s="112"/>
      <c r="G121" s="112"/>
    </row>
    <row r="122" spans="1:7" ht="15.75" customHeight="1">
      <c r="A122" s="112"/>
      <c r="B122" s="151" t="s">
        <v>169</v>
      </c>
      <c r="C122" s="151"/>
      <c r="D122" s="112"/>
      <c r="E122" s="112"/>
      <c r="F122" s="112"/>
      <c r="G122" s="112"/>
    </row>
    <row r="123" spans="1:7" ht="15.75" customHeight="1">
      <c r="A123" s="112"/>
      <c r="B123" s="151"/>
      <c r="C123" s="220" t="s">
        <v>199</v>
      </c>
      <c r="D123" s="220"/>
      <c r="E123" s="220"/>
      <c r="F123" s="112"/>
      <c r="G123" s="112"/>
    </row>
    <row r="124" spans="1:7" ht="15.75" customHeight="1">
      <c r="A124" s="112"/>
      <c r="B124" s="151"/>
      <c r="C124" s="151"/>
      <c r="D124" s="151"/>
      <c r="E124" s="151"/>
      <c r="F124" s="112"/>
      <c r="G124" s="112"/>
    </row>
    <row r="125" spans="1:7" ht="15.75" customHeight="1">
      <c r="A125" s="112"/>
      <c r="B125" s="151"/>
      <c r="C125" s="151" t="s">
        <v>170</v>
      </c>
      <c r="D125" s="112"/>
      <c r="E125" s="112"/>
      <c r="F125" s="112"/>
      <c r="G125" s="112"/>
    </row>
    <row r="126" spans="1:7" ht="15.75" customHeight="1">
      <c r="A126" s="112"/>
      <c r="B126" s="151"/>
      <c r="C126" s="151"/>
      <c r="D126" s="112"/>
      <c r="E126" s="112"/>
      <c r="F126" s="112"/>
      <c r="G126" s="112"/>
    </row>
    <row r="127" spans="1:7" ht="15.75" customHeight="1">
      <c r="A127" s="112"/>
      <c r="B127" s="151"/>
      <c r="C127" s="220" t="s">
        <v>207</v>
      </c>
      <c r="D127" s="220"/>
      <c r="E127" s="220"/>
      <c r="F127" s="112"/>
      <c r="G127" s="112"/>
    </row>
    <row r="128" spans="1:7" ht="15.75" customHeight="1">
      <c r="A128" s="112"/>
      <c r="B128" s="151"/>
      <c r="C128" s="220" t="s">
        <v>209</v>
      </c>
      <c r="D128" s="220"/>
      <c r="E128" s="220"/>
      <c r="F128" s="112"/>
      <c r="G128" s="112"/>
    </row>
    <row r="129" spans="1:7" ht="15.75" customHeight="1">
      <c r="A129" s="112"/>
      <c r="B129" s="151"/>
      <c r="C129" s="216" t="s">
        <v>208</v>
      </c>
      <c r="D129" s="216"/>
      <c r="E129" s="216"/>
      <c r="F129" s="112"/>
      <c r="G129" s="112"/>
    </row>
    <row r="130" spans="2:7" ht="15.75" customHeight="1">
      <c r="B130" s="151"/>
      <c r="C130" s="151" t="s">
        <v>171</v>
      </c>
      <c r="D130" s="112"/>
      <c r="E130" s="112"/>
      <c r="F130" s="112"/>
      <c r="G130" s="112"/>
    </row>
    <row r="131" spans="2:7" ht="15.75" customHeight="1">
      <c r="B131" s="151"/>
      <c r="C131" s="151"/>
      <c r="D131" s="112"/>
      <c r="E131" s="112"/>
      <c r="F131" s="112"/>
      <c r="G131" s="112"/>
    </row>
    <row r="132" spans="3:5" s="135" customFormat="1" ht="21" customHeight="1">
      <c r="C132" s="217" t="s">
        <v>185</v>
      </c>
      <c r="D132" s="217"/>
      <c r="E132" s="217"/>
    </row>
    <row r="133" spans="3:5" s="135" customFormat="1" ht="15.75" customHeight="1">
      <c r="C133" s="161" t="s">
        <v>196</v>
      </c>
      <c r="D133" s="152"/>
      <c r="E133" s="152"/>
    </row>
    <row r="134" spans="3:5" s="135" customFormat="1" ht="15.75" customHeight="1">
      <c r="C134" s="152"/>
      <c r="D134" s="152"/>
      <c r="E134" s="152"/>
    </row>
    <row r="135" spans="3:5" s="135" customFormat="1" ht="15.75" customHeight="1">
      <c r="C135" s="152"/>
      <c r="D135" s="152"/>
      <c r="E135" s="152"/>
    </row>
    <row r="136" spans="3:5" s="135" customFormat="1" ht="21" customHeight="1">
      <c r="C136" s="152" t="s">
        <v>186</v>
      </c>
      <c r="D136" s="152"/>
      <c r="E136" s="152" t="s">
        <v>172</v>
      </c>
    </row>
    <row r="137" spans="3:5" s="135" customFormat="1" ht="15.75" customHeight="1">
      <c r="C137" s="152"/>
      <c r="D137" s="152"/>
      <c r="E137" s="152"/>
    </row>
    <row r="138" spans="3:5" s="135" customFormat="1" ht="15.75" customHeight="1">
      <c r="C138" s="177" t="s">
        <v>187</v>
      </c>
      <c r="E138" s="135" t="s">
        <v>173</v>
      </c>
    </row>
    <row r="139" spans="3:5" s="135" customFormat="1" ht="15.75" customHeight="1">
      <c r="C139" s="115" t="s">
        <v>193</v>
      </c>
      <c r="E139" s="135" t="s">
        <v>194</v>
      </c>
    </row>
    <row r="140" s="135" customFormat="1" ht="15.75" customHeight="1"/>
    <row r="141" spans="2:5" s="112" customFormat="1" ht="15.75" customHeight="1">
      <c r="B141" s="153"/>
      <c r="C141" s="154"/>
      <c r="E141" s="138"/>
    </row>
    <row r="142" spans="2:5" s="112" customFormat="1" ht="15.75" customHeight="1">
      <c r="B142" s="153"/>
      <c r="C142" s="154"/>
      <c r="E142" s="138"/>
    </row>
    <row r="143" spans="2:5" s="112" customFormat="1" ht="15.75" customHeight="1">
      <c r="B143" s="153"/>
      <c r="C143" s="154"/>
      <c r="E143" s="138"/>
    </row>
    <row r="144" spans="2:5" s="112" customFormat="1" ht="15.75" customHeight="1">
      <c r="B144" s="153"/>
      <c r="C144" s="154"/>
      <c r="E144" s="138"/>
    </row>
    <row r="145" spans="2:5" s="112" customFormat="1" ht="15.75" customHeight="1">
      <c r="B145" s="153"/>
      <c r="C145" s="154"/>
      <c r="E145" s="138"/>
    </row>
    <row r="146" spans="2:5" s="112" customFormat="1" ht="15.75" customHeight="1">
      <c r="B146" s="153"/>
      <c r="C146" s="154"/>
      <c r="E146" s="138"/>
    </row>
    <row r="147" spans="2:5" s="112" customFormat="1" ht="15.75" customHeight="1">
      <c r="B147" s="153"/>
      <c r="C147" s="154"/>
      <c r="E147" s="138"/>
    </row>
    <row r="148" spans="2:5" s="112" customFormat="1" ht="15.75" customHeight="1">
      <c r="B148" s="153"/>
      <c r="C148" s="154"/>
      <c r="E148" s="138"/>
    </row>
    <row r="149" spans="2:5" s="112" customFormat="1" ht="15.75" customHeight="1">
      <c r="B149" s="153"/>
      <c r="C149" s="154"/>
      <c r="E149" s="138"/>
    </row>
    <row r="150" spans="2:5" s="112" customFormat="1" ht="15.75" customHeight="1">
      <c r="B150" s="153"/>
      <c r="C150" s="154"/>
      <c r="E150" s="138"/>
    </row>
    <row r="151" spans="2:5" s="112" customFormat="1" ht="15.75" customHeight="1">
      <c r="B151" s="153"/>
      <c r="C151" s="154"/>
      <c r="E151" s="138"/>
    </row>
    <row r="152" spans="2:5" s="112" customFormat="1" ht="15.75" customHeight="1">
      <c r="B152" s="153"/>
      <c r="C152" s="154"/>
      <c r="E152" s="138"/>
    </row>
    <row r="153" spans="2:5" s="112" customFormat="1" ht="15.75" customHeight="1">
      <c r="B153" s="153"/>
      <c r="C153" s="154"/>
      <c r="E153" s="138"/>
    </row>
    <row r="154" spans="2:5" s="112" customFormat="1" ht="15.75" customHeight="1">
      <c r="B154" s="153"/>
      <c r="C154" s="154"/>
      <c r="E154" s="138"/>
    </row>
    <row r="155" spans="2:5" s="112" customFormat="1" ht="15.75" customHeight="1">
      <c r="B155" s="153"/>
      <c r="C155" s="154"/>
      <c r="E155" s="138"/>
    </row>
    <row r="156" spans="2:5" s="112" customFormat="1" ht="15.75" customHeight="1">
      <c r="B156" s="153"/>
      <c r="C156" s="154"/>
      <c r="E156" s="138"/>
    </row>
    <row r="157" spans="2:5" s="112" customFormat="1" ht="15.75" customHeight="1">
      <c r="B157" s="153"/>
      <c r="C157" s="154"/>
      <c r="E157" s="138"/>
    </row>
    <row r="158" spans="2:5" s="112" customFormat="1" ht="15.75" customHeight="1">
      <c r="B158" s="153"/>
      <c r="C158" s="154"/>
      <c r="E158" s="138"/>
    </row>
    <row r="159" spans="2:5" s="112" customFormat="1" ht="15.75" customHeight="1">
      <c r="B159" s="153"/>
      <c r="C159" s="154"/>
      <c r="E159" s="138"/>
    </row>
    <row r="160" spans="2:5" s="112" customFormat="1" ht="15.75" customHeight="1">
      <c r="B160" s="153"/>
      <c r="C160" s="154"/>
      <c r="E160" s="138"/>
    </row>
    <row r="161" spans="2:5" s="112" customFormat="1" ht="15.75" customHeight="1">
      <c r="B161" s="153"/>
      <c r="C161" s="154"/>
      <c r="E161" s="138"/>
    </row>
    <row r="162" spans="2:5" s="112" customFormat="1" ht="15.75" customHeight="1">
      <c r="B162" s="153"/>
      <c r="C162" s="154"/>
      <c r="E162" s="138"/>
    </row>
    <row r="163" spans="2:5" s="112" customFormat="1" ht="15.75" customHeight="1">
      <c r="B163" s="153"/>
      <c r="C163" s="154"/>
      <c r="E163" s="138"/>
    </row>
    <row r="164" spans="2:5" s="112" customFormat="1" ht="15.75" customHeight="1">
      <c r="B164" s="153"/>
      <c r="C164" s="154"/>
      <c r="E164" s="138"/>
    </row>
    <row r="165" spans="2:5" s="112" customFormat="1" ht="15.75" customHeight="1">
      <c r="B165" s="153"/>
      <c r="C165" s="154"/>
      <c r="E165" s="138"/>
    </row>
    <row r="166" spans="2:5" s="112" customFormat="1" ht="15.75" customHeight="1">
      <c r="B166" s="153"/>
      <c r="C166" s="154"/>
      <c r="E166" s="138"/>
    </row>
    <row r="167" spans="2:5" s="112" customFormat="1" ht="15.75" customHeight="1">
      <c r="B167" s="153"/>
      <c r="C167" s="154"/>
      <c r="E167" s="138"/>
    </row>
    <row r="168" spans="2:5" s="112" customFormat="1" ht="15.75" customHeight="1">
      <c r="B168" s="153"/>
      <c r="C168" s="154"/>
      <c r="E168" s="138"/>
    </row>
    <row r="169" spans="2:5" s="112" customFormat="1" ht="15.75" customHeight="1">
      <c r="B169" s="153"/>
      <c r="C169" s="154"/>
      <c r="E169" s="138"/>
    </row>
    <row r="170" spans="2:5" s="112" customFormat="1" ht="15.75" customHeight="1">
      <c r="B170" s="153"/>
      <c r="C170" s="154"/>
      <c r="E170" s="138"/>
    </row>
    <row r="171" spans="2:5" s="112" customFormat="1" ht="15.75" customHeight="1">
      <c r="B171" s="153"/>
      <c r="C171" s="154"/>
      <c r="E171" s="138"/>
    </row>
    <row r="172" spans="2:5" s="112" customFormat="1" ht="15.75" customHeight="1">
      <c r="B172" s="153"/>
      <c r="C172" s="154"/>
      <c r="E172" s="138"/>
    </row>
    <row r="173" spans="2:5" s="112" customFormat="1" ht="15.75" customHeight="1">
      <c r="B173" s="153"/>
      <c r="C173" s="154"/>
      <c r="E173" s="138"/>
    </row>
    <row r="174" spans="2:5" s="112" customFormat="1" ht="15.75" customHeight="1">
      <c r="B174" s="153"/>
      <c r="C174" s="154"/>
      <c r="E174" s="138"/>
    </row>
    <row r="175" spans="2:5" s="112" customFormat="1" ht="15.75" customHeight="1">
      <c r="B175" s="153"/>
      <c r="C175" s="154"/>
      <c r="E175" s="138"/>
    </row>
    <row r="176" spans="2:5" s="112" customFormat="1" ht="15.75" customHeight="1">
      <c r="B176" s="153"/>
      <c r="C176" s="154"/>
      <c r="E176" s="138"/>
    </row>
    <row r="177" spans="2:5" s="112" customFormat="1" ht="15.75" customHeight="1">
      <c r="B177" s="153"/>
      <c r="C177" s="154"/>
      <c r="E177" s="138"/>
    </row>
    <row r="178" spans="2:5" s="112" customFormat="1" ht="15.75" customHeight="1">
      <c r="B178" s="153"/>
      <c r="C178" s="154"/>
      <c r="E178" s="138"/>
    </row>
    <row r="179" spans="2:5" s="112" customFormat="1" ht="15.75" customHeight="1">
      <c r="B179" s="153"/>
      <c r="C179" s="154"/>
      <c r="E179" s="138"/>
    </row>
    <row r="180" spans="2:5" s="112" customFormat="1" ht="15.75" customHeight="1">
      <c r="B180" s="153"/>
      <c r="C180" s="154"/>
      <c r="E180" s="138"/>
    </row>
    <row r="181" spans="2:5" s="112" customFormat="1" ht="15.75" customHeight="1">
      <c r="B181" s="153"/>
      <c r="C181" s="154"/>
      <c r="E181" s="138"/>
    </row>
    <row r="182" spans="2:5" s="112" customFormat="1" ht="15.75" customHeight="1">
      <c r="B182" s="153"/>
      <c r="C182" s="154"/>
      <c r="E182" s="138"/>
    </row>
    <row r="183" spans="2:5" s="112" customFormat="1" ht="15.75" customHeight="1">
      <c r="B183" s="153"/>
      <c r="C183" s="154"/>
      <c r="E183" s="138"/>
    </row>
    <row r="184" spans="2:5" s="112" customFormat="1" ht="15.75" customHeight="1">
      <c r="B184" s="153"/>
      <c r="C184" s="154"/>
      <c r="E184" s="138"/>
    </row>
    <row r="185" spans="2:5" s="112" customFormat="1" ht="15.75" customHeight="1">
      <c r="B185" s="153"/>
      <c r="C185" s="154"/>
      <c r="E185" s="138"/>
    </row>
    <row r="186" spans="2:5" s="112" customFormat="1" ht="15.75" customHeight="1">
      <c r="B186" s="153"/>
      <c r="C186" s="154"/>
      <c r="E186" s="138"/>
    </row>
    <row r="187" spans="2:5" s="112" customFormat="1" ht="15.75" customHeight="1">
      <c r="B187" s="153"/>
      <c r="C187" s="154"/>
      <c r="E187" s="138"/>
    </row>
    <row r="188" spans="2:5" s="112" customFormat="1" ht="15.75" customHeight="1">
      <c r="B188" s="153"/>
      <c r="C188" s="154"/>
      <c r="E188" s="138"/>
    </row>
    <row r="189" spans="2:5" s="112" customFormat="1" ht="15.75" customHeight="1">
      <c r="B189" s="153"/>
      <c r="C189" s="154"/>
      <c r="E189" s="138"/>
    </row>
    <row r="190" spans="2:5" s="112" customFormat="1" ht="15.75" customHeight="1">
      <c r="B190" s="153"/>
      <c r="C190" s="154"/>
      <c r="E190" s="138"/>
    </row>
    <row r="191" spans="2:5" s="112" customFormat="1" ht="15.75" customHeight="1">
      <c r="B191" s="153"/>
      <c r="C191" s="154"/>
      <c r="E191" s="138"/>
    </row>
    <row r="192" spans="2:5" s="112" customFormat="1" ht="15.75" customHeight="1">
      <c r="B192" s="153"/>
      <c r="C192" s="154"/>
      <c r="E192" s="138"/>
    </row>
    <row r="193" spans="2:5" s="112" customFormat="1" ht="15.75" customHeight="1">
      <c r="B193" s="153"/>
      <c r="C193" s="154"/>
      <c r="E193" s="138"/>
    </row>
    <row r="194" spans="2:5" s="112" customFormat="1" ht="15.75" customHeight="1">
      <c r="B194" s="153"/>
      <c r="C194" s="154"/>
      <c r="E194" s="138"/>
    </row>
    <row r="195" spans="2:5" s="112" customFormat="1" ht="15.75" customHeight="1">
      <c r="B195" s="153"/>
      <c r="C195" s="154"/>
      <c r="E195" s="138"/>
    </row>
    <row r="196" spans="2:5" s="112" customFormat="1" ht="15.75" customHeight="1">
      <c r="B196" s="153"/>
      <c r="C196" s="154"/>
      <c r="E196" s="138"/>
    </row>
    <row r="197" spans="2:5" s="112" customFormat="1" ht="15.75" customHeight="1">
      <c r="B197" s="153"/>
      <c r="C197" s="154"/>
      <c r="E197" s="138"/>
    </row>
    <row r="198" spans="2:5" s="112" customFormat="1" ht="15.75" customHeight="1">
      <c r="B198" s="153"/>
      <c r="C198" s="154"/>
      <c r="E198" s="138"/>
    </row>
    <row r="199" spans="2:5" s="112" customFormat="1" ht="15.75" customHeight="1">
      <c r="B199" s="153"/>
      <c r="C199" s="154"/>
      <c r="E199" s="138"/>
    </row>
    <row r="200" spans="2:5" s="112" customFormat="1" ht="15.75" customHeight="1">
      <c r="B200" s="153"/>
      <c r="C200" s="154"/>
      <c r="E200" s="138"/>
    </row>
    <row r="201" spans="2:5" s="112" customFormat="1" ht="15.75" customHeight="1">
      <c r="B201" s="153"/>
      <c r="C201" s="154"/>
      <c r="E201" s="138"/>
    </row>
    <row r="202" spans="2:5" s="112" customFormat="1" ht="15.75" customHeight="1">
      <c r="B202" s="153"/>
      <c r="C202" s="154"/>
      <c r="E202" s="138"/>
    </row>
    <row r="203" spans="2:5" s="112" customFormat="1" ht="15.75" customHeight="1">
      <c r="B203" s="153"/>
      <c r="C203" s="154"/>
      <c r="E203" s="138"/>
    </row>
    <row r="204" spans="2:5" s="112" customFormat="1" ht="15.75" customHeight="1">
      <c r="B204" s="153"/>
      <c r="C204" s="154"/>
      <c r="E204" s="138"/>
    </row>
    <row r="205" spans="2:5" s="112" customFormat="1" ht="15.75" customHeight="1">
      <c r="B205" s="153"/>
      <c r="C205" s="154"/>
      <c r="E205" s="138"/>
    </row>
    <row r="206" spans="2:5" s="112" customFormat="1" ht="15.75" customHeight="1">
      <c r="B206" s="153"/>
      <c r="C206" s="154"/>
      <c r="E206" s="138"/>
    </row>
    <row r="207" spans="2:5" s="112" customFormat="1" ht="15.75" customHeight="1">
      <c r="B207" s="153"/>
      <c r="C207" s="154"/>
      <c r="E207" s="138"/>
    </row>
    <row r="208" spans="2:5" s="112" customFormat="1" ht="15.75" customHeight="1">
      <c r="B208" s="153"/>
      <c r="C208" s="154"/>
      <c r="E208" s="138"/>
    </row>
    <row r="209" spans="2:5" s="112" customFormat="1" ht="15.75" customHeight="1">
      <c r="B209" s="153"/>
      <c r="C209" s="154"/>
      <c r="E209" s="138"/>
    </row>
    <row r="210" spans="2:5" s="112" customFormat="1" ht="15.75" customHeight="1">
      <c r="B210" s="153"/>
      <c r="C210" s="154"/>
      <c r="E210" s="138"/>
    </row>
    <row r="211" spans="2:5" s="112" customFormat="1" ht="15.75" customHeight="1">
      <c r="B211" s="153"/>
      <c r="C211" s="154"/>
      <c r="E211" s="138"/>
    </row>
    <row r="212" spans="2:5" s="112" customFormat="1" ht="15.75" customHeight="1">
      <c r="B212" s="153"/>
      <c r="C212" s="154"/>
      <c r="E212" s="138"/>
    </row>
    <row r="213" spans="2:5" s="112" customFormat="1" ht="15.75" customHeight="1">
      <c r="B213" s="153"/>
      <c r="C213" s="154"/>
      <c r="E213" s="138"/>
    </row>
    <row r="214" spans="2:5" s="112" customFormat="1" ht="15.75" customHeight="1">
      <c r="B214" s="153"/>
      <c r="C214" s="154"/>
      <c r="E214" s="138"/>
    </row>
    <row r="215" spans="2:5" s="112" customFormat="1" ht="15.75" customHeight="1">
      <c r="B215" s="153"/>
      <c r="C215" s="154"/>
      <c r="E215" s="138"/>
    </row>
    <row r="216" spans="2:5" s="112" customFormat="1" ht="15.75" customHeight="1">
      <c r="B216" s="153"/>
      <c r="C216" s="154"/>
      <c r="E216" s="138"/>
    </row>
    <row r="217" spans="2:5" s="112" customFormat="1" ht="15.75" customHeight="1">
      <c r="B217" s="153"/>
      <c r="C217" s="154"/>
      <c r="E217" s="138"/>
    </row>
    <row r="218" spans="2:5" s="112" customFormat="1" ht="15.75" customHeight="1">
      <c r="B218" s="153"/>
      <c r="C218" s="154"/>
      <c r="E218" s="138"/>
    </row>
    <row r="219" spans="2:5" s="112" customFormat="1" ht="15.75" customHeight="1">
      <c r="B219" s="153"/>
      <c r="C219" s="154"/>
      <c r="E219" s="138"/>
    </row>
    <row r="220" spans="2:5" s="112" customFormat="1" ht="15.75" customHeight="1">
      <c r="B220" s="153"/>
      <c r="C220" s="154"/>
      <c r="E220" s="138"/>
    </row>
    <row r="221" spans="2:5" s="112" customFormat="1" ht="15.75" customHeight="1">
      <c r="B221" s="153"/>
      <c r="C221" s="154"/>
      <c r="E221" s="138"/>
    </row>
    <row r="222" spans="2:5" s="112" customFormat="1" ht="15.75" customHeight="1">
      <c r="B222" s="153"/>
      <c r="C222" s="154"/>
      <c r="E222" s="138"/>
    </row>
    <row r="223" spans="2:5" s="112" customFormat="1" ht="15.75" customHeight="1">
      <c r="B223" s="153"/>
      <c r="C223" s="154"/>
      <c r="E223" s="138"/>
    </row>
    <row r="224" spans="2:5" s="112" customFormat="1" ht="15.75" customHeight="1">
      <c r="B224" s="153"/>
      <c r="C224" s="154"/>
      <c r="E224" s="138"/>
    </row>
    <row r="225" spans="2:5" s="112" customFormat="1" ht="15.75" customHeight="1">
      <c r="B225" s="153"/>
      <c r="C225" s="154"/>
      <c r="E225" s="138"/>
    </row>
    <row r="226" spans="2:5" s="112" customFormat="1" ht="15.75" customHeight="1">
      <c r="B226" s="153"/>
      <c r="C226" s="154"/>
      <c r="E226" s="138"/>
    </row>
    <row r="227" spans="2:5" s="112" customFormat="1" ht="15.75" customHeight="1">
      <c r="B227" s="153"/>
      <c r="C227" s="154"/>
      <c r="E227" s="138"/>
    </row>
    <row r="228" spans="2:5" s="112" customFormat="1" ht="15.75" customHeight="1">
      <c r="B228" s="153"/>
      <c r="C228" s="154"/>
      <c r="E228" s="138"/>
    </row>
    <row r="229" spans="2:5" s="112" customFormat="1" ht="15.75" customHeight="1">
      <c r="B229" s="153"/>
      <c r="C229" s="154"/>
      <c r="E229" s="138"/>
    </row>
    <row r="230" spans="2:5" s="112" customFormat="1" ht="15.75" customHeight="1">
      <c r="B230" s="153"/>
      <c r="C230" s="154"/>
      <c r="E230" s="138"/>
    </row>
    <row r="231" spans="2:5" s="112" customFormat="1" ht="15.75" customHeight="1">
      <c r="B231" s="153"/>
      <c r="C231" s="154"/>
      <c r="E231" s="138"/>
    </row>
    <row r="232" spans="2:5" s="112" customFormat="1" ht="15.75" customHeight="1">
      <c r="B232" s="153"/>
      <c r="C232" s="154"/>
      <c r="E232" s="138"/>
    </row>
    <row r="233" spans="2:5" s="112" customFormat="1" ht="15.75" customHeight="1">
      <c r="B233" s="153"/>
      <c r="C233" s="154"/>
      <c r="E233" s="138"/>
    </row>
    <row r="234" spans="2:5" s="112" customFormat="1" ht="15.75" customHeight="1">
      <c r="B234" s="153"/>
      <c r="C234" s="154"/>
      <c r="E234" s="138"/>
    </row>
    <row r="235" spans="2:5" s="112" customFormat="1" ht="15.75" customHeight="1">
      <c r="B235" s="153"/>
      <c r="C235" s="154"/>
      <c r="E235" s="138"/>
    </row>
    <row r="236" spans="2:5" s="112" customFormat="1" ht="15.75" customHeight="1">
      <c r="B236" s="153"/>
      <c r="C236" s="154"/>
      <c r="E236" s="138"/>
    </row>
    <row r="237" spans="2:5" s="112" customFormat="1" ht="15.75" customHeight="1">
      <c r="B237" s="153"/>
      <c r="C237" s="154"/>
      <c r="E237" s="138"/>
    </row>
    <row r="238" spans="2:5" s="112" customFormat="1" ht="15.75" customHeight="1">
      <c r="B238" s="153"/>
      <c r="C238" s="154"/>
      <c r="E238" s="138"/>
    </row>
    <row r="239" spans="2:5" s="112" customFormat="1" ht="15.75" customHeight="1">
      <c r="B239" s="153"/>
      <c r="C239" s="154"/>
      <c r="E239" s="138"/>
    </row>
    <row r="240" spans="2:5" s="112" customFormat="1" ht="15.75" customHeight="1">
      <c r="B240" s="153"/>
      <c r="C240" s="154"/>
      <c r="E240" s="138"/>
    </row>
    <row r="241" spans="2:5" s="112" customFormat="1" ht="15.75" customHeight="1">
      <c r="B241" s="153"/>
      <c r="C241" s="154"/>
      <c r="E241" s="138"/>
    </row>
    <row r="242" spans="2:5" s="112" customFormat="1" ht="15.75" customHeight="1">
      <c r="B242" s="153"/>
      <c r="C242" s="154"/>
      <c r="E242" s="138"/>
    </row>
    <row r="243" spans="2:5" s="112" customFormat="1" ht="15.75" customHeight="1">
      <c r="B243" s="153"/>
      <c r="C243" s="154"/>
      <c r="E243" s="138"/>
    </row>
    <row r="244" spans="2:5" s="112" customFormat="1" ht="15.75" customHeight="1">
      <c r="B244" s="153"/>
      <c r="C244" s="154"/>
      <c r="E244" s="138"/>
    </row>
    <row r="245" spans="2:5" s="112" customFormat="1" ht="15.75" customHeight="1">
      <c r="B245" s="153"/>
      <c r="C245" s="154"/>
      <c r="E245" s="138"/>
    </row>
    <row r="246" spans="2:5" s="112" customFormat="1" ht="15.75" customHeight="1">
      <c r="B246" s="153"/>
      <c r="C246" s="154"/>
      <c r="E246" s="138"/>
    </row>
    <row r="247" spans="2:5" s="112" customFormat="1" ht="15.75" customHeight="1">
      <c r="B247" s="153"/>
      <c r="C247" s="154"/>
      <c r="E247" s="138"/>
    </row>
    <row r="248" spans="2:5" s="112" customFormat="1" ht="15.75" customHeight="1">
      <c r="B248" s="153"/>
      <c r="C248" s="154"/>
      <c r="E248" s="138"/>
    </row>
    <row r="249" spans="2:5" s="112" customFormat="1" ht="15.75" customHeight="1">
      <c r="B249" s="153"/>
      <c r="C249" s="154"/>
      <c r="E249" s="138"/>
    </row>
    <row r="250" spans="2:5" s="112" customFormat="1" ht="15.75" customHeight="1">
      <c r="B250" s="153"/>
      <c r="C250" s="154"/>
      <c r="E250" s="138"/>
    </row>
    <row r="251" spans="2:5" s="112" customFormat="1" ht="15.75" customHeight="1">
      <c r="B251" s="153"/>
      <c r="C251" s="154"/>
      <c r="E251" s="138"/>
    </row>
    <row r="252" spans="2:5" s="112" customFormat="1" ht="15.75" customHeight="1">
      <c r="B252" s="153"/>
      <c r="C252" s="154"/>
      <c r="E252" s="138"/>
    </row>
    <row r="253" spans="2:5" s="112" customFormat="1" ht="15.75" customHeight="1">
      <c r="B253" s="153"/>
      <c r="C253" s="154"/>
      <c r="E253" s="138"/>
    </row>
    <row r="254" spans="2:5" s="112" customFormat="1" ht="15.75" customHeight="1">
      <c r="B254" s="153"/>
      <c r="C254" s="154"/>
      <c r="E254" s="138"/>
    </row>
    <row r="255" spans="2:5" s="112" customFormat="1" ht="15.75" customHeight="1">
      <c r="B255" s="153"/>
      <c r="C255" s="154"/>
      <c r="E255" s="138"/>
    </row>
    <row r="256" spans="2:5" s="112" customFormat="1" ht="15.75" customHeight="1">
      <c r="B256" s="153"/>
      <c r="C256" s="154"/>
      <c r="E256" s="138"/>
    </row>
    <row r="257" spans="2:5" s="112" customFormat="1" ht="15.75" customHeight="1">
      <c r="B257" s="153"/>
      <c r="C257" s="154"/>
      <c r="E257" s="138"/>
    </row>
    <row r="258" spans="2:5" s="112" customFormat="1" ht="15.75" customHeight="1">
      <c r="B258" s="153"/>
      <c r="C258" s="154"/>
      <c r="E258" s="138"/>
    </row>
    <row r="259" spans="2:5" s="112" customFormat="1" ht="15.75" customHeight="1">
      <c r="B259" s="153"/>
      <c r="C259" s="154"/>
      <c r="E259" s="138"/>
    </row>
    <row r="260" spans="2:5" s="112" customFormat="1" ht="15.75" customHeight="1">
      <c r="B260" s="153"/>
      <c r="C260" s="154"/>
      <c r="E260" s="138"/>
    </row>
    <row r="261" spans="2:5" s="112" customFormat="1" ht="15.75" customHeight="1">
      <c r="B261" s="153"/>
      <c r="C261" s="154"/>
      <c r="E261" s="138"/>
    </row>
    <row r="262" spans="2:5" s="112" customFormat="1" ht="15.75" customHeight="1">
      <c r="B262" s="153"/>
      <c r="C262" s="154"/>
      <c r="E262" s="138"/>
    </row>
    <row r="263" spans="2:5" s="112" customFormat="1" ht="15.75" customHeight="1">
      <c r="B263" s="153"/>
      <c r="C263" s="154"/>
      <c r="E263" s="138"/>
    </row>
    <row r="264" spans="2:5" s="112" customFormat="1" ht="15.75" customHeight="1">
      <c r="B264" s="153"/>
      <c r="C264" s="154"/>
      <c r="E264" s="138"/>
    </row>
    <row r="265" spans="2:5" s="112" customFormat="1" ht="15.75" customHeight="1">
      <c r="B265" s="153"/>
      <c r="C265" s="154"/>
      <c r="E265" s="138"/>
    </row>
    <row r="266" spans="2:5" s="112" customFormat="1" ht="15.75" customHeight="1">
      <c r="B266" s="153"/>
      <c r="C266" s="154"/>
      <c r="E266" s="138"/>
    </row>
    <row r="267" spans="2:5" s="112" customFormat="1" ht="15.75" customHeight="1">
      <c r="B267" s="153"/>
      <c r="C267" s="154"/>
      <c r="E267" s="138"/>
    </row>
    <row r="268" spans="2:5" s="112" customFormat="1" ht="15.75" customHeight="1">
      <c r="B268" s="153"/>
      <c r="C268" s="154"/>
      <c r="E268" s="138"/>
    </row>
    <row r="269" spans="2:5" s="112" customFormat="1" ht="15.75" customHeight="1">
      <c r="B269" s="153"/>
      <c r="C269" s="154"/>
      <c r="E269" s="138"/>
    </row>
    <row r="270" spans="2:5" s="112" customFormat="1" ht="15.75" customHeight="1">
      <c r="B270" s="153"/>
      <c r="C270" s="154"/>
      <c r="E270" s="138"/>
    </row>
    <row r="271" spans="2:5" s="112" customFormat="1" ht="15.75" customHeight="1">
      <c r="B271" s="153"/>
      <c r="C271" s="154"/>
      <c r="E271" s="138"/>
    </row>
    <row r="272" spans="2:5" s="112" customFormat="1" ht="15.75" customHeight="1">
      <c r="B272" s="153"/>
      <c r="C272" s="154"/>
      <c r="E272" s="138"/>
    </row>
    <row r="273" spans="2:5" s="112" customFormat="1" ht="15.75" customHeight="1">
      <c r="B273" s="153"/>
      <c r="C273" s="154"/>
      <c r="E273" s="138"/>
    </row>
    <row r="274" spans="2:5" s="112" customFormat="1" ht="15.75" customHeight="1">
      <c r="B274" s="153"/>
      <c r="C274" s="154"/>
      <c r="E274" s="138"/>
    </row>
    <row r="275" spans="2:5" s="112" customFormat="1" ht="15.75" customHeight="1">
      <c r="B275" s="153"/>
      <c r="C275" s="154"/>
      <c r="E275" s="138"/>
    </row>
    <row r="276" spans="2:5" s="112" customFormat="1" ht="15.75" customHeight="1">
      <c r="B276" s="153"/>
      <c r="C276" s="154"/>
      <c r="E276" s="138"/>
    </row>
    <row r="277" spans="2:5" s="112" customFormat="1" ht="15.75" customHeight="1">
      <c r="B277" s="153"/>
      <c r="C277" s="154"/>
      <c r="E277" s="138"/>
    </row>
    <row r="278" spans="2:5" s="112" customFormat="1" ht="15.75" customHeight="1">
      <c r="B278" s="153"/>
      <c r="C278" s="154"/>
      <c r="E278" s="138"/>
    </row>
    <row r="279" spans="2:5" s="112" customFormat="1" ht="15.75" customHeight="1">
      <c r="B279" s="153"/>
      <c r="C279" s="154"/>
      <c r="E279" s="138"/>
    </row>
    <row r="280" spans="2:5" s="112" customFormat="1" ht="15.75" customHeight="1">
      <c r="B280" s="153"/>
      <c r="C280" s="154"/>
      <c r="E280" s="138"/>
    </row>
    <row r="281" spans="2:5" s="112" customFormat="1" ht="15.75" customHeight="1">
      <c r="B281" s="153"/>
      <c r="C281" s="154"/>
      <c r="E281" s="138"/>
    </row>
    <row r="282" spans="2:5" s="112" customFormat="1" ht="15.75" customHeight="1">
      <c r="B282" s="153"/>
      <c r="C282" s="154"/>
      <c r="E282" s="138"/>
    </row>
    <row r="283" spans="2:5" s="112" customFormat="1" ht="15.75" customHeight="1">
      <c r="B283" s="153"/>
      <c r="C283" s="154"/>
      <c r="E283" s="138"/>
    </row>
    <row r="284" spans="2:5" s="112" customFormat="1" ht="15.75" customHeight="1">
      <c r="B284" s="153"/>
      <c r="C284" s="154"/>
      <c r="E284" s="138"/>
    </row>
    <row r="285" spans="2:5" s="112" customFormat="1" ht="15.75" customHeight="1">
      <c r="B285" s="153"/>
      <c r="C285" s="154"/>
      <c r="E285" s="138"/>
    </row>
    <row r="286" spans="2:5" s="112" customFormat="1" ht="15.75" customHeight="1">
      <c r="B286" s="153"/>
      <c r="C286" s="154"/>
      <c r="E286" s="138"/>
    </row>
    <row r="287" spans="2:5" s="112" customFormat="1" ht="15.75" customHeight="1">
      <c r="B287" s="153"/>
      <c r="C287" s="154"/>
      <c r="E287" s="138"/>
    </row>
    <row r="288" spans="2:5" s="112" customFormat="1" ht="15.75" customHeight="1">
      <c r="B288" s="153"/>
      <c r="C288" s="154"/>
      <c r="E288" s="138"/>
    </row>
    <row r="289" spans="2:5" s="112" customFormat="1" ht="15.75" customHeight="1">
      <c r="B289" s="153"/>
      <c r="C289" s="154"/>
      <c r="E289" s="138"/>
    </row>
  </sheetData>
  <sheetProtection/>
  <mergeCells count="18">
    <mergeCell ref="C129:E129"/>
    <mergeCell ref="C132:E132"/>
    <mergeCell ref="C28:E28"/>
    <mergeCell ref="C29:E29"/>
    <mergeCell ref="B120:C120"/>
    <mergeCell ref="C123:E123"/>
    <mergeCell ref="C127:E127"/>
    <mergeCell ref="C128:E128"/>
    <mergeCell ref="C13:E13"/>
    <mergeCell ref="C14:E14"/>
    <mergeCell ref="C16:E16"/>
    <mergeCell ref="C20:G20"/>
    <mergeCell ref="C15:E15"/>
    <mergeCell ref="C27:E27"/>
    <mergeCell ref="C21:E21"/>
    <mergeCell ref="C22:E22"/>
    <mergeCell ref="C23:E23"/>
    <mergeCell ref="C24:E24"/>
  </mergeCells>
  <hyperlinks>
    <hyperlink ref="C133" r:id="rId1" display="http://os-ceska-jakomenskog-daruvar.skole.hr/"/>
  </hyperlinks>
  <printOptions horizontalCentered="1" verticalCentered="1"/>
  <pageMargins left="0" right="0" top="0" bottom="0" header="0" footer="0"/>
  <pageSetup horizontalDpi="600" verticalDpi="600" orientation="portrait" paperSize="9" scale="60" r:id="rId2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tapostol</dc:creator>
  <cp:keywords/>
  <dc:description/>
  <cp:lastModifiedBy>Paula B.</cp:lastModifiedBy>
  <cp:lastPrinted>2015-12-11T11:39:30Z</cp:lastPrinted>
  <dcterms:created xsi:type="dcterms:W3CDTF">2005-08-25T08:00:13Z</dcterms:created>
  <dcterms:modified xsi:type="dcterms:W3CDTF">2015-12-20T18:06:22Z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